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996" windowHeight="8820"/>
  </bookViews>
  <sheets>
    <sheet name="LM S LD" sheetId="5" r:id="rId1"/>
    <sheet name="Tabelle1" sheetId="6" r:id="rId2"/>
    <sheet name="Tabelle2" sheetId="9" r:id="rId3"/>
  </sheets>
  <calcPr calcId="125725"/>
</workbook>
</file>

<file path=xl/calcChain.xml><?xml version="1.0" encoding="utf-8"?>
<calcChain xmlns="http://schemas.openxmlformats.org/spreadsheetml/2006/main">
  <c r="P9" i="5"/>
  <c r="I9"/>
  <c r="T9" l="1"/>
  <c r="R9"/>
  <c r="AB9"/>
  <c r="AE9"/>
  <c r="AL12"/>
  <c r="AN12" s="1"/>
  <c r="AE16"/>
  <c r="AE12"/>
  <c r="AB16"/>
  <c r="AB12"/>
  <c r="Y16"/>
  <c r="Y12"/>
  <c r="X16"/>
  <c r="X12"/>
  <c r="W16"/>
  <c r="W12"/>
  <c r="V16"/>
  <c r="V12"/>
  <c r="P12"/>
  <c r="R12" s="1"/>
  <c r="I12"/>
  <c r="P19"/>
  <c r="R19" s="1"/>
  <c r="I19"/>
  <c r="Y9"/>
  <c r="X9"/>
  <c r="W9"/>
  <c r="V9"/>
  <c r="AL15"/>
  <c r="AN15" s="1"/>
  <c r="AL14"/>
  <c r="AN14" s="1"/>
  <c r="AL5"/>
  <c r="AN5" s="1"/>
  <c r="AL6"/>
  <c r="AN6" s="1"/>
  <c r="AE17"/>
  <c r="AB17"/>
  <c r="X17"/>
  <c r="W17"/>
  <c r="V17"/>
  <c r="P17"/>
  <c r="R17" s="1"/>
  <c r="I17"/>
  <c r="AE6"/>
  <c r="AB6"/>
  <c r="P6"/>
  <c r="R6" s="1"/>
  <c r="I6"/>
  <c r="I7"/>
  <c r="P23"/>
  <c r="R23" s="1"/>
  <c r="I23"/>
  <c r="P24"/>
  <c r="R24" s="1"/>
  <c r="I24"/>
  <c r="AL13"/>
  <c r="AN13" s="1"/>
  <c r="AL7"/>
  <c r="AN7" s="1"/>
  <c r="T12" l="1"/>
  <c r="AG12" s="1"/>
  <c r="AO12" s="1"/>
  <c r="AG9"/>
  <c r="T19"/>
  <c r="T24"/>
  <c r="T6"/>
  <c r="AG6" s="1"/>
  <c r="AO6" s="1"/>
  <c r="T23"/>
  <c r="T17"/>
  <c r="AG17" s="1"/>
  <c r="Y6"/>
  <c r="X6"/>
  <c r="W6"/>
  <c r="V6"/>
  <c r="I5"/>
  <c r="I8"/>
  <c r="I13"/>
  <c r="I14"/>
  <c r="I15"/>
  <c r="I18"/>
  <c r="I16"/>
  <c r="I22"/>
  <c r="AE13"/>
  <c r="AE15"/>
  <c r="AE14"/>
  <c r="AE7"/>
  <c r="AE5"/>
  <c r="AE8"/>
  <c r="AB5"/>
  <c r="P5"/>
  <c r="R5" s="1"/>
  <c r="Y5"/>
  <c r="X5"/>
  <c r="W5"/>
  <c r="V5"/>
  <c r="AB15"/>
  <c r="AB14"/>
  <c r="P8"/>
  <c r="P7"/>
  <c r="R7" s="1"/>
  <c r="P13"/>
  <c r="P14"/>
  <c r="R14" s="1"/>
  <c r="P15"/>
  <c r="R15" s="1"/>
  <c r="P16"/>
  <c r="R16" s="1"/>
  <c r="P18"/>
  <c r="P22"/>
  <c r="R22" s="1"/>
  <c r="AB8"/>
  <c r="AB13"/>
  <c r="Y14"/>
  <c r="Y15"/>
  <c r="X14"/>
  <c r="X15"/>
  <c r="W14"/>
  <c r="W15"/>
  <c r="V14"/>
  <c r="V15"/>
  <c r="Y13"/>
  <c r="X13"/>
  <c r="W13"/>
  <c r="V13"/>
  <c r="Y8"/>
  <c r="Y7"/>
  <c r="X8"/>
  <c r="X7"/>
  <c r="W8"/>
  <c r="W7"/>
  <c r="V8"/>
  <c r="V7"/>
  <c r="AB7"/>
  <c r="V1"/>
  <c r="T22" l="1"/>
  <c r="T5"/>
  <c r="AG5" s="1"/>
  <c r="AO5" s="1"/>
  <c r="T14"/>
  <c r="AG14" s="1"/>
  <c r="AO14" s="1"/>
  <c r="T15"/>
  <c r="AG15" s="1"/>
  <c r="AO15" s="1"/>
  <c r="T16"/>
  <c r="AG16" s="1"/>
  <c r="T18"/>
  <c r="T13"/>
  <c r="AG13" s="1"/>
  <c r="AO13" s="1"/>
  <c r="T8"/>
  <c r="AG8" s="1"/>
  <c r="T7"/>
  <c r="AG7" s="1"/>
  <c r="AO7" s="1"/>
  <c r="R18"/>
  <c r="R13"/>
  <c r="R8"/>
</calcChain>
</file>

<file path=xl/sharedStrings.xml><?xml version="1.0" encoding="utf-8"?>
<sst xmlns="http://schemas.openxmlformats.org/spreadsheetml/2006/main" count="121" uniqueCount="71">
  <si>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</si>
  <si>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</si>
  <si>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</si>
  <si>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</si>
  <si>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</si>
  <si>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</si>
  <si>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</si>
  <si>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</si>
  <si>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Gewicht Weit 18g</t>
  </si>
  <si>
    <t>Siebenkampf</t>
  </si>
  <si>
    <t>Multi Weit</t>
  </si>
  <si>
    <t>Multi</t>
  </si>
  <si>
    <t>1. Wurf</t>
  </si>
  <si>
    <t>2. Wurf</t>
  </si>
  <si>
    <t>gesamt</t>
  </si>
  <si>
    <t>Präzision</t>
  </si>
  <si>
    <t>Ziel</t>
  </si>
  <si>
    <t>m</t>
  </si>
  <si>
    <t>Punkte</t>
  </si>
  <si>
    <t>Zweikampf</t>
  </si>
  <si>
    <t xml:space="preserve"> </t>
  </si>
  <si>
    <t>Allround</t>
  </si>
  <si>
    <t xml:space="preserve">Multi </t>
  </si>
  <si>
    <t>Pl.</t>
  </si>
  <si>
    <t xml:space="preserve"> Gewicht Weit 7,5 g</t>
  </si>
  <si>
    <t>Gewicht Ziel</t>
  </si>
  <si>
    <t>Fliege Weit Zweihand</t>
  </si>
  <si>
    <t>SC Borussia 1920 Friedr.</t>
  </si>
  <si>
    <t>LM</t>
  </si>
  <si>
    <t>AF Hohenschönhausen</t>
  </si>
  <si>
    <t>Wagner</t>
  </si>
  <si>
    <t>Frank</t>
  </si>
  <si>
    <t>S</t>
  </si>
  <si>
    <t>OG Hessenwinkel</t>
  </si>
  <si>
    <t>Manfred</t>
  </si>
  <si>
    <t>Reiß</t>
  </si>
  <si>
    <t>Patt</t>
  </si>
  <si>
    <t>Friedrich</t>
  </si>
  <si>
    <t>LD</t>
  </si>
  <si>
    <t>Musial</t>
  </si>
  <si>
    <t>Volker</t>
  </si>
  <si>
    <t>Sperling</t>
  </si>
  <si>
    <t>Hüter</t>
  </si>
  <si>
    <t>Torsten</t>
  </si>
  <si>
    <t>Zimmermann</t>
  </si>
  <si>
    <t>Britta</t>
  </si>
  <si>
    <t>Oelke</t>
  </si>
  <si>
    <t>Heinz</t>
  </si>
  <si>
    <t>Gerard</t>
  </si>
  <si>
    <t>Behlert</t>
  </si>
  <si>
    <t>Detlef</t>
  </si>
  <si>
    <t>AF Wendenschloss</t>
  </si>
  <si>
    <t>Demin</t>
  </si>
  <si>
    <t>Eugen</t>
  </si>
  <si>
    <t>Teerling</t>
  </si>
  <si>
    <t>Slawa</t>
  </si>
  <si>
    <t>BJM</t>
  </si>
  <si>
    <t>Ausschreibung  wurde durch DAFV genehmigt"</t>
  </si>
  <si>
    <t>Heine</t>
  </si>
  <si>
    <t>Jens</t>
  </si>
  <si>
    <t>Ergebnisliste Berliner Castingsport Meisterschaften vom 23. - 24. 06. 2018, Sportforum Berlin</t>
  </si>
  <si>
    <t>DAFV Castingreferent</t>
  </si>
  <si>
    <t>Nr.: 06 /2018 gez.: Wolfgang Feige-Lorenz</t>
  </si>
  <si>
    <t>Schulz</t>
  </si>
  <si>
    <t>Steffen</t>
  </si>
  <si>
    <t>Winter</t>
  </si>
  <si>
    <t>Harald</t>
  </si>
  <si>
    <t>Gath</t>
  </si>
  <si>
    <t>Benjamin</t>
  </si>
  <si>
    <t>Neumann</t>
  </si>
  <si>
    <t>Peter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</si>
</sst>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[$€]#,##0.00_);[Red]\([$€]#,##0.00\)"/>
    <numFmt numFmtId="166" formatCode="_-* #,##0.00\ [$€-1]_-;\-* #,##0.00\ [$€-1]_-;_-* &quot;-&quot;??\ [$€-1]_-"/>
  </numFmts>
  <fonts count="29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color indexed="10"/>
      <name val="Arial"/>
      <family val="2"/>
    </font>
    <font>
      <sz val="12"/>
      <name val="Arial Narrow"/>
      <family val="2"/>
    </font>
    <font>
      <sz val="10"/>
      <color indexed="1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10"/>
      <color indexed="10"/>
      <name val="Arial Narrow"/>
      <family val="2"/>
    </font>
    <font>
      <sz val="10"/>
      <color indexed="30"/>
      <name val="Arial"/>
      <family val="2"/>
    </font>
    <font>
      <sz val="9"/>
      <color indexed="30"/>
      <name val="Arial"/>
      <family val="2"/>
    </font>
    <font>
      <b/>
      <sz val="10"/>
      <color indexed="30"/>
      <name val="Arial"/>
      <family val="2"/>
    </font>
    <font>
      <sz val="10"/>
      <color indexed="30"/>
      <name val="Arial Narrow"/>
      <family val="2"/>
    </font>
    <font>
      <sz val="8"/>
      <name val="MS Sans Serif"/>
      <family val="2"/>
    </font>
    <font>
      <b/>
      <sz val="9"/>
      <color rgb="FFFF0000"/>
      <name val="Arial"/>
      <family val="2"/>
    </font>
    <font>
      <sz val="9"/>
      <color rgb="FF92D05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3" fillId="0" borderId="0"/>
    <xf numFmtId="0" fontId="3" fillId="0" borderId="0"/>
  </cellStyleXfs>
  <cellXfs count="118">
    <xf numFmtId="0" fontId="0" fillId="0" borderId="0" xfId="0"/>
    <xf numFmtId="3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6" fillId="0" borderId="1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shrinkToFit="1"/>
    </xf>
    <xf numFmtId="3" fontId="6" fillId="0" borderId="1" xfId="0" applyNumberFormat="1" applyFont="1" applyFill="1" applyBorder="1" applyAlignment="1" applyProtection="1">
      <alignment shrinkToFit="1"/>
    </xf>
    <xf numFmtId="164" fontId="6" fillId="0" borderId="1" xfId="0" applyNumberFormat="1" applyFont="1" applyFill="1" applyBorder="1" applyAlignment="1" applyProtection="1">
      <alignment shrinkToFit="1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shrinkToFit="1"/>
    </xf>
    <xf numFmtId="3" fontId="6" fillId="0" borderId="1" xfId="0" applyNumberFormat="1" applyFont="1" applyFill="1" applyBorder="1" applyAlignment="1" applyProtection="1">
      <alignment horizontal="center" shrinkToFit="1"/>
    </xf>
    <xf numFmtId="164" fontId="6" fillId="0" borderId="1" xfId="0" applyNumberFormat="1" applyFont="1" applyFill="1" applyBorder="1" applyAlignment="1" applyProtection="1">
      <alignment horizontal="center" shrinkToFit="1"/>
    </xf>
    <xf numFmtId="0" fontId="6" fillId="0" borderId="0" xfId="0" applyNumberFormat="1" applyFont="1" applyFill="1" applyBorder="1" applyAlignment="1" applyProtection="1">
      <alignment shrinkToFit="1"/>
    </xf>
    <xf numFmtId="4" fontId="6" fillId="0" borderId="1" xfId="0" applyNumberFormat="1" applyFont="1" applyFill="1" applyBorder="1" applyAlignment="1" applyProtection="1">
      <alignment horizontal="center" shrinkToFit="1"/>
    </xf>
    <xf numFmtId="2" fontId="6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 applyProtection="1">
      <alignment shrinkToFit="1"/>
    </xf>
    <xf numFmtId="0" fontId="9" fillId="0" borderId="0" xfId="0" applyNumberFormat="1" applyFont="1" applyFill="1" applyBorder="1" applyAlignment="1" applyProtection="1">
      <alignment shrinkToFit="1"/>
    </xf>
    <xf numFmtId="4" fontId="3" fillId="0" borderId="0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shrinkToFit="1"/>
    </xf>
    <xf numFmtId="4" fontId="2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4" fontId="6" fillId="0" borderId="1" xfId="0" applyNumberFormat="1" applyFont="1" applyFill="1" applyBorder="1" applyAlignment="1" applyProtection="1"/>
    <xf numFmtId="2" fontId="6" fillId="0" borderId="1" xfId="0" applyNumberFormat="1" applyFont="1" applyFill="1" applyBorder="1" applyAlignment="1" applyProtection="1"/>
    <xf numFmtId="3" fontId="6" fillId="0" borderId="1" xfId="0" applyNumberFormat="1" applyFont="1" applyFill="1" applyBorder="1" applyAlignment="1" applyProtection="1"/>
    <xf numFmtId="164" fontId="6" fillId="0" borderId="1" xfId="0" applyNumberFormat="1" applyFont="1" applyFill="1" applyBorder="1" applyAlignment="1" applyProtection="1"/>
    <xf numFmtId="4" fontId="6" fillId="0" borderId="1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shrinkToFit="1"/>
    </xf>
    <xf numFmtId="0" fontId="14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3" fontId="17" fillId="0" borderId="1" xfId="0" applyNumberFormat="1" applyFont="1" applyFill="1" applyBorder="1" applyAlignment="1" applyProtection="1">
      <alignment horizontal="center"/>
    </xf>
    <xf numFmtId="3" fontId="19" fillId="0" borderId="0" xfId="0" applyNumberFormat="1" applyFont="1" applyFill="1" applyBorder="1" applyAlignment="1" applyProtection="1">
      <alignment horizontal="center"/>
    </xf>
    <xf numFmtId="3" fontId="20" fillId="0" borderId="0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shrinkToFit="1"/>
    </xf>
    <xf numFmtId="0" fontId="6" fillId="0" borderId="4" xfId="0" applyFont="1" applyFill="1" applyBorder="1" applyAlignment="1">
      <alignment horizontal="left" shrinkToFit="1"/>
    </xf>
    <xf numFmtId="3" fontId="6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4" fontId="6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>
      <alignment shrinkToFit="1"/>
    </xf>
    <xf numFmtId="0" fontId="1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/>
    <xf numFmtId="2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/>
    </xf>
    <xf numFmtId="164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shrinkToFit="1"/>
    </xf>
    <xf numFmtId="4" fontId="6" fillId="2" borderId="1" xfId="0" applyNumberFormat="1" applyFont="1" applyFill="1" applyBorder="1" applyAlignment="1" applyProtection="1">
      <alignment horizontal="right"/>
    </xf>
    <xf numFmtId="0" fontId="17" fillId="2" borderId="1" xfId="0" applyNumberFormat="1" applyFont="1" applyFill="1" applyBorder="1" applyAlignment="1" applyProtection="1">
      <alignment horizontal="center"/>
    </xf>
    <xf numFmtId="3" fontId="6" fillId="2" borderId="1" xfId="0" applyNumberFormat="1" applyFont="1" applyFill="1" applyBorder="1" applyAlignment="1" applyProtection="1"/>
    <xf numFmtId="0" fontId="22" fillId="2" borderId="1" xfId="0" applyNumberFormat="1" applyFont="1" applyFill="1" applyBorder="1" applyAlignment="1" applyProtection="1">
      <alignment horizontal="center"/>
    </xf>
    <xf numFmtId="0" fontId="6" fillId="2" borderId="5" xfId="0" applyNumberFormat="1" applyFont="1" applyFill="1" applyBorder="1" applyAlignment="1" applyProtection="1">
      <alignment shrinkToFit="1"/>
    </xf>
    <xf numFmtId="164" fontId="13" fillId="0" borderId="0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3" fontId="26" fillId="0" borderId="1" xfId="0" applyNumberFormat="1" applyFont="1" applyFill="1" applyBorder="1" applyAlignment="1" applyProtection="1">
      <alignment horizontal="center"/>
    </xf>
    <xf numFmtId="0" fontId="6" fillId="2" borderId="3" xfId="0" applyFont="1" applyFill="1" applyBorder="1" applyAlignment="1">
      <alignment horizontal="center"/>
    </xf>
    <xf numFmtId="3" fontId="14" fillId="0" borderId="1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 shrinkToFit="1"/>
    </xf>
    <xf numFmtId="0" fontId="27" fillId="2" borderId="2" xfId="0" applyFont="1" applyFill="1" applyBorder="1" applyAlignment="1">
      <alignment horizontal="left"/>
    </xf>
    <xf numFmtId="0" fontId="27" fillId="2" borderId="1" xfId="0" applyFont="1" applyFill="1" applyBorder="1" applyAlignment="1">
      <alignment horizontal="left"/>
    </xf>
    <xf numFmtId="0" fontId="27" fillId="2" borderId="2" xfId="0" applyFont="1" applyFill="1" applyBorder="1" applyAlignment="1">
      <alignment horizontal="left" shrinkToFit="1"/>
    </xf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 shrinkToFit="1"/>
    </xf>
    <xf numFmtId="0" fontId="27" fillId="0" borderId="4" xfId="0" applyFont="1" applyFill="1" applyBorder="1" applyAlignment="1">
      <alignment horizontal="left" shrinkToFit="1"/>
    </xf>
    <xf numFmtId="3" fontId="28" fillId="0" borderId="1" xfId="0" applyNumberFormat="1" applyFont="1" applyFill="1" applyBorder="1" applyAlignment="1" applyProtection="1">
      <alignment horizontal="center" shrinkToFit="1"/>
    </xf>
    <xf numFmtId="3" fontId="16" fillId="0" borderId="1" xfId="0" applyNumberFormat="1" applyFont="1" applyFill="1" applyBorder="1" applyAlignment="1" applyProtection="1">
      <alignment horizontal="center" shrinkToFit="1"/>
    </xf>
    <xf numFmtId="0" fontId="28" fillId="0" borderId="1" xfId="0" applyNumberFormat="1" applyFont="1" applyFill="1" applyBorder="1" applyAlignment="1" applyProtection="1">
      <alignment horizontal="center" shrinkToFit="1"/>
    </xf>
    <xf numFmtId="0" fontId="16" fillId="0" borderId="1" xfId="0" applyNumberFormat="1" applyFont="1" applyFill="1" applyBorder="1" applyAlignment="1" applyProtection="1">
      <alignment horizontal="center" shrinkToFit="1"/>
    </xf>
    <xf numFmtId="0" fontId="26" fillId="0" borderId="0" xfId="0" applyNumberFormat="1" applyFont="1" applyFill="1" applyBorder="1" applyAlignment="1" applyProtection="1">
      <alignment horizontal="center"/>
    </xf>
    <xf numFmtId="164" fontId="6" fillId="0" borderId="4" xfId="0" applyNumberFormat="1" applyFont="1" applyFill="1" applyBorder="1" applyAlignment="1" applyProtection="1">
      <alignment horizontal="center" shrinkToFit="1"/>
    </xf>
    <xf numFmtId="164" fontId="6" fillId="0" borderId="5" xfId="0" applyNumberFormat="1" applyFont="1" applyFill="1" applyBorder="1" applyAlignment="1" applyProtection="1">
      <alignment horizontal="center" shrinkToFit="1"/>
    </xf>
    <xf numFmtId="4" fontId="6" fillId="0" borderId="4" xfId="0" applyNumberFormat="1" applyFont="1" applyFill="1" applyBorder="1" applyAlignment="1" applyProtection="1">
      <alignment horizontal="center" shrinkToFit="1"/>
    </xf>
    <xf numFmtId="4" fontId="6" fillId="0" borderId="6" xfId="0" applyNumberFormat="1" applyFont="1" applyFill="1" applyBorder="1" applyAlignment="1" applyProtection="1">
      <alignment horizontal="center" shrinkToFit="1"/>
    </xf>
    <xf numFmtId="4" fontId="6" fillId="0" borderId="5" xfId="0" applyNumberFormat="1" applyFont="1" applyFill="1" applyBorder="1" applyAlignment="1" applyProtection="1">
      <alignment horizontal="center" shrinkToFit="1"/>
    </xf>
    <xf numFmtId="3" fontId="6" fillId="0" borderId="4" xfId="0" applyNumberFormat="1" applyFont="1" applyFill="1" applyBorder="1" applyAlignment="1" applyProtection="1">
      <alignment horizontal="center" shrinkToFit="1"/>
    </xf>
    <xf numFmtId="3" fontId="6" fillId="0" borderId="5" xfId="0" applyNumberFormat="1" applyFont="1" applyFill="1" applyBorder="1" applyAlignment="1" applyProtection="1">
      <alignment horizontal="center" shrinkToFit="1"/>
    </xf>
    <xf numFmtId="4" fontId="12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 shrinkToFit="1"/>
    </xf>
    <xf numFmtId="0" fontId="6" fillId="0" borderId="4" xfId="0" applyNumberFormat="1" applyFont="1" applyFill="1" applyBorder="1" applyAlignment="1" applyProtection="1">
      <alignment horizontal="center" shrinkToFit="1"/>
    </xf>
    <xf numFmtId="0" fontId="6" fillId="0" borderId="5" xfId="0" applyNumberFormat="1" applyFont="1" applyFill="1" applyBorder="1" applyAlignment="1" applyProtection="1">
      <alignment horizontal="center" shrinkToFit="1"/>
    </xf>
  </cellXfs>
  <cellStyles count="7">
    <cellStyle name="Euro" xfId="1"/>
    <cellStyle name="Euro 2" xfId="2"/>
    <cellStyle name="Euro 3" xfId="3"/>
    <cellStyle name="Standard" xfId="0" builtinId="0"/>
    <cellStyle name="Standard 2" xfId="4"/>
    <cellStyle name="Standard 3" xfId="5"/>
    <cellStyle name="Standard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Rot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X31"/>
  <sheetViews>
    <sheetView tabSelected="1" topLeftCell="O1" zoomScale="105" zoomScaleNormal="105" workbookViewId="0">
      <selection activeCell="M20" sqref="M20"/>
    </sheetView>
  </sheetViews>
  <sheetFormatPr baseColWidth="10" defaultColWidth="10" defaultRowHeight="15.6"/>
  <cols>
    <col min="1" max="1" width="10.5546875" style="45" customWidth="1"/>
    <col min="2" max="2" width="10.109375" style="45" customWidth="1"/>
    <col min="3" max="3" width="16.33203125" style="45" customWidth="1"/>
    <col min="4" max="4" width="4.5546875" style="22" customWidth="1"/>
    <col min="5" max="5" width="5.6640625" style="1" customWidth="1"/>
    <col min="6" max="6" width="3.5546875" style="58" customWidth="1"/>
    <col min="7" max="7" width="7.44140625" style="3" customWidth="1"/>
    <col min="8" max="8" width="8.44140625" style="2" customWidth="1"/>
    <col min="9" max="9" width="7.88671875" style="3" customWidth="1"/>
    <col min="10" max="10" width="2.6640625" style="6" customWidth="1"/>
    <col min="11" max="11" width="5.44140625" style="1" customWidth="1"/>
    <col min="12" max="12" width="3.44140625" style="1" customWidth="1"/>
    <col min="13" max="13" width="6.6640625" style="1" customWidth="1"/>
    <col min="14" max="14" width="3.6640625" style="1" customWidth="1"/>
    <col min="15" max="15" width="6.6640625" style="3" customWidth="1"/>
    <col min="16" max="16" width="9.44140625" style="4" customWidth="1"/>
    <col min="17" max="17" width="2.6640625" style="6" customWidth="1"/>
    <col min="18" max="18" width="8.6640625" style="4" customWidth="1"/>
    <col min="19" max="19" width="2.88671875" style="6" customWidth="1"/>
    <col min="20" max="20" width="8.5546875" style="5" customWidth="1"/>
    <col min="21" max="21" width="3.33203125" style="37" customWidth="1"/>
    <col min="22" max="22" width="10.33203125" style="18" customWidth="1"/>
    <col min="23" max="23" width="8" style="18" customWidth="1"/>
    <col min="24" max="24" width="15.109375" style="31" customWidth="1"/>
    <col min="25" max="25" width="4.5546875" style="22" customWidth="1"/>
    <col min="26" max="26" width="7" style="3" customWidth="1"/>
    <col min="27" max="27" width="6.6640625" style="3" customWidth="1"/>
    <col min="28" max="28" width="7.109375" style="34" customWidth="1"/>
    <col min="29" max="29" width="3.33203125" style="52" customWidth="1"/>
    <col min="30" max="30" width="7.109375" style="3" customWidth="1"/>
    <col min="31" max="31" width="7.88671875" style="5" customWidth="1"/>
    <col min="32" max="32" width="3.6640625" style="52" customWidth="1"/>
    <col min="33" max="33" width="8.5546875" style="4" customWidth="1"/>
    <col min="34" max="34" width="3.109375" style="54" customWidth="1"/>
    <col min="35" max="35" width="4.109375" style="7" customWidth="1"/>
    <col min="36" max="36" width="3.44140625" style="52" customWidth="1"/>
    <col min="37" max="37" width="6.6640625" style="3" customWidth="1"/>
    <col min="38" max="38" width="9" style="4" customWidth="1"/>
    <col min="39" max="39" width="3.5546875" style="50" customWidth="1"/>
    <col min="40" max="40" width="8.109375" style="4" customWidth="1"/>
    <col min="41" max="41" width="8.88671875" style="4" customWidth="1"/>
    <col min="42" max="42" width="3.6640625" style="54" customWidth="1"/>
    <col min="43" max="16384" width="10" style="5"/>
  </cols>
  <sheetData>
    <row r="1" spans="1:154" s="12" customFormat="1" ht="15.75" customHeight="1">
      <c r="A1" s="115" t="s">
        <v>60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4"/>
      <c r="P1" s="114"/>
      <c r="Q1" s="114"/>
      <c r="R1" s="114"/>
      <c r="S1" s="35"/>
      <c r="U1" s="36"/>
      <c r="V1" s="115" t="str">
        <f>A1</f>
        <v>Ergebnisliste Berliner Castingsport Meisterschaften vom 23. - 24. 06. 2018, Sportforum Berlin</v>
      </c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51"/>
      <c r="AK1" s="114"/>
      <c r="AL1" s="114"/>
      <c r="AM1" s="114"/>
      <c r="AN1" s="114"/>
      <c r="AO1" s="11" t="s">
        <v>20</v>
      </c>
      <c r="AP1" s="55"/>
    </row>
    <row r="2" spans="1:154" s="12" customFormat="1" ht="8.4" customHeight="1">
      <c r="A2" s="26"/>
      <c r="B2" s="26"/>
      <c r="C2" s="26"/>
      <c r="D2" s="21"/>
      <c r="E2" s="14"/>
      <c r="F2" s="57"/>
      <c r="G2" s="9"/>
      <c r="H2" s="15"/>
      <c r="I2" s="9"/>
      <c r="J2" s="13"/>
      <c r="K2" s="14"/>
      <c r="L2" s="14"/>
      <c r="M2" s="14"/>
      <c r="N2" s="14"/>
      <c r="O2" s="9"/>
      <c r="P2" s="10"/>
      <c r="Q2" s="13"/>
      <c r="R2" s="10"/>
      <c r="S2" s="13"/>
      <c r="U2" s="36"/>
      <c r="V2" s="16"/>
      <c r="W2" s="16"/>
      <c r="X2" s="29"/>
      <c r="Y2" s="21"/>
      <c r="Z2" s="9"/>
      <c r="AA2" s="9"/>
      <c r="AB2" s="32"/>
      <c r="AC2" s="51"/>
      <c r="AD2" s="9"/>
      <c r="AF2" s="51"/>
      <c r="AG2" s="10"/>
      <c r="AH2" s="53"/>
      <c r="AI2" s="8"/>
      <c r="AJ2" s="51"/>
      <c r="AK2" s="9"/>
      <c r="AL2" s="10"/>
      <c r="AM2" s="48"/>
      <c r="AN2" s="10"/>
      <c r="AO2" s="84"/>
      <c r="AP2" s="53"/>
    </row>
    <row r="3" spans="1:154" s="17" customFormat="1" ht="14.1" customHeight="1">
      <c r="A3" s="17" t="s">
        <v>0</v>
      </c>
      <c r="B3" s="17" t="s">
        <v>1</v>
      </c>
      <c r="C3" s="17" t="s">
        <v>2</v>
      </c>
      <c r="D3" s="23" t="s">
        <v>3</v>
      </c>
      <c r="E3" s="112" t="s">
        <v>4</v>
      </c>
      <c r="F3" s="113"/>
      <c r="G3" s="109" t="s">
        <v>5</v>
      </c>
      <c r="H3" s="110"/>
      <c r="I3" s="110"/>
      <c r="J3" s="111"/>
      <c r="K3" s="112" t="s">
        <v>15</v>
      </c>
      <c r="L3" s="113"/>
      <c r="M3" s="112" t="s">
        <v>25</v>
      </c>
      <c r="N3" s="113"/>
      <c r="O3" s="109" t="s">
        <v>24</v>
      </c>
      <c r="P3" s="110"/>
      <c r="Q3" s="111"/>
      <c r="R3" s="107" t="s">
        <v>6</v>
      </c>
      <c r="S3" s="108"/>
      <c r="T3" s="116" t="s">
        <v>7</v>
      </c>
      <c r="U3" s="117"/>
      <c r="V3" s="17" t="s">
        <v>0</v>
      </c>
      <c r="W3" s="70" t="s">
        <v>1</v>
      </c>
      <c r="X3" s="17" t="s">
        <v>2</v>
      </c>
      <c r="Y3" s="23" t="s">
        <v>3</v>
      </c>
      <c r="Z3" s="109" t="s">
        <v>26</v>
      </c>
      <c r="AA3" s="110"/>
      <c r="AB3" s="110"/>
      <c r="AC3" s="111"/>
      <c r="AD3" s="109" t="s">
        <v>8</v>
      </c>
      <c r="AE3" s="110"/>
      <c r="AF3" s="111"/>
      <c r="AG3" s="107" t="s">
        <v>9</v>
      </c>
      <c r="AH3" s="108"/>
      <c r="AI3" s="112" t="s">
        <v>22</v>
      </c>
      <c r="AJ3" s="113"/>
      <c r="AK3" s="109" t="s">
        <v>10</v>
      </c>
      <c r="AL3" s="110"/>
      <c r="AM3" s="111"/>
      <c r="AN3" s="20" t="s">
        <v>11</v>
      </c>
      <c r="AO3" s="107" t="s">
        <v>21</v>
      </c>
      <c r="AP3" s="108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</row>
    <row r="4" spans="1:154" s="17" customFormat="1" ht="14.1" customHeight="1">
      <c r="D4" s="23"/>
      <c r="E4" s="24"/>
      <c r="F4" s="103" t="s">
        <v>23</v>
      </c>
      <c r="G4" s="27" t="s">
        <v>12</v>
      </c>
      <c r="H4" s="28" t="s">
        <v>13</v>
      </c>
      <c r="I4" s="27" t="s">
        <v>14</v>
      </c>
      <c r="J4" s="102" t="s">
        <v>23</v>
      </c>
      <c r="K4" s="24" t="s">
        <v>20</v>
      </c>
      <c r="L4" s="24" t="s">
        <v>23</v>
      </c>
      <c r="M4" s="24" t="s">
        <v>20</v>
      </c>
      <c r="N4" s="102" t="s">
        <v>23</v>
      </c>
      <c r="O4" s="27" t="s">
        <v>17</v>
      </c>
      <c r="P4" s="25" t="s">
        <v>18</v>
      </c>
      <c r="Q4" s="104" t="s">
        <v>23</v>
      </c>
      <c r="R4" s="20"/>
      <c r="S4" s="104" t="s">
        <v>23</v>
      </c>
      <c r="U4" s="104" t="s">
        <v>23</v>
      </c>
      <c r="W4" s="70"/>
      <c r="X4" s="30"/>
      <c r="Y4" s="23"/>
      <c r="Z4" s="27" t="s">
        <v>12</v>
      </c>
      <c r="AA4" s="27" t="s">
        <v>13</v>
      </c>
      <c r="AB4" s="33" t="s">
        <v>14</v>
      </c>
      <c r="AC4" s="105" t="s">
        <v>23</v>
      </c>
      <c r="AD4" s="27" t="s">
        <v>17</v>
      </c>
      <c r="AE4" s="17" t="s">
        <v>18</v>
      </c>
      <c r="AF4" s="105" t="s">
        <v>23</v>
      </c>
      <c r="AG4" s="20"/>
      <c r="AH4" s="104" t="s">
        <v>23</v>
      </c>
      <c r="AI4" s="19" t="s">
        <v>16</v>
      </c>
      <c r="AJ4" s="105" t="s">
        <v>23</v>
      </c>
      <c r="AK4" s="27" t="s">
        <v>17</v>
      </c>
      <c r="AL4" s="25" t="s">
        <v>18</v>
      </c>
      <c r="AM4" s="105" t="s">
        <v>23</v>
      </c>
      <c r="AN4" s="20" t="s">
        <v>19</v>
      </c>
      <c r="AO4" s="20"/>
      <c r="AP4" s="104" t="s">
        <v>23</v>
      </c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</row>
    <row r="5" spans="1:154" s="44" customFormat="1" ht="14.1" customHeight="1">
      <c r="A5" s="59" t="s">
        <v>67</v>
      </c>
      <c r="B5" s="59" t="s">
        <v>68</v>
      </c>
      <c r="C5" s="60" t="s">
        <v>27</v>
      </c>
      <c r="D5" s="47" t="s">
        <v>28</v>
      </c>
      <c r="E5" s="47">
        <v>95</v>
      </c>
      <c r="F5" s="87">
        <v>1</v>
      </c>
      <c r="G5" s="38">
        <v>54.61</v>
      </c>
      <c r="H5" s="39">
        <v>47.74</v>
      </c>
      <c r="I5" s="38">
        <f>SUM(G5,H5)</f>
        <v>102.35</v>
      </c>
      <c r="J5" s="63">
        <v>4</v>
      </c>
      <c r="K5" s="62">
        <v>92</v>
      </c>
      <c r="L5" s="62">
        <v>2</v>
      </c>
      <c r="M5" s="62">
        <v>85</v>
      </c>
      <c r="N5" s="62">
        <v>3</v>
      </c>
      <c r="O5" s="38">
        <v>75.37</v>
      </c>
      <c r="P5" s="41">
        <f>O5*1.5</f>
        <v>113.05500000000001</v>
      </c>
      <c r="Q5" s="63">
        <v>2</v>
      </c>
      <c r="R5" s="41">
        <f>K5+M5+P5</f>
        <v>290.05500000000001</v>
      </c>
      <c r="S5" s="63"/>
      <c r="T5" s="41">
        <f>SUM(E5+I5+K5+M5+P5)</f>
        <v>487.40500000000003</v>
      </c>
      <c r="U5" s="93">
        <v>2</v>
      </c>
      <c r="V5" s="17" t="str">
        <f t="shared" ref="V5:Y9" si="0">A5</f>
        <v>Gath</v>
      </c>
      <c r="W5" s="70" t="str">
        <f t="shared" si="0"/>
        <v>Benjamin</v>
      </c>
      <c r="X5" s="17" t="str">
        <f t="shared" si="0"/>
        <v>SC Borussia 1920 Friedr.</v>
      </c>
      <c r="Y5" s="63" t="str">
        <f t="shared" si="0"/>
        <v>LM</v>
      </c>
      <c r="Z5" s="38">
        <v>78.180000000000007</v>
      </c>
      <c r="AA5" s="38">
        <v>71.91</v>
      </c>
      <c r="AB5" s="42">
        <f>SUM(Z5,AA5)</f>
        <v>150.09</v>
      </c>
      <c r="AC5" s="85">
        <v>1</v>
      </c>
      <c r="AD5" s="38">
        <v>108.46</v>
      </c>
      <c r="AE5" s="41">
        <f>AD5*1.5</f>
        <v>162.69</v>
      </c>
      <c r="AF5" s="85">
        <v>1</v>
      </c>
      <c r="AG5" s="41">
        <f>SUM(T5,AB5,AE5)</f>
        <v>800.18499999999995</v>
      </c>
      <c r="AH5" s="85">
        <v>1</v>
      </c>
      <c r="AI5" s="40">
        <v>60</v>
      </c>
      <c r="AJ5" s="63">
        <v>4</v>
      </c>
      <c r="AK5" s="38">
        <v>105.12</v>
      </c>
      <c r="AL5" s="41">
        <f>AK5*1.5</f>
        <v>157.68</v>
      </c>
      <c r="AM5" s="63">
        <v>2</v>
      </c>
      <c r="AN5" s="41">
        <f>SUM(AI5,AL5)</f>
        <v>217.68</v>
      </c>
      <c r="AO5" s="41">
        <f>AG5+AN5</f>
        <v>1017.865</v>
      </c>
      <c r="AP5" s="85">
        <v>2</v>
      </c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</row>
    <row r="6" spans="1:154" s="44" customFormat="1" ht="13.5" customHeight="1">
      <c r="A6" s="59" t="s">
        <v>52</v>
      </c>
      <c r="B6" s="59" t="s">
        <v>53</v>
      </c>
      <c r="C6" s="60" t="s">
        <v>27</v>
      </c>
      <c r="D6" s="47" t="s">
        <v>28</v>
      </c>
      <c r="E6" s="47">
        <v>90</v>
      </c>
      <c r="F6" s="62">
        <v>2</v>
      </c>
      <c r="G6" s="38">
        <v>56.15</v>
      </c>
      <c r="H6" s="39">
        <v>53.08</v>
      </c>
      <c r="I6" s="38">
        <f>SUM(G6,H6)</f>
        <v>109.22999999999999</v>
      </c>
      <c r="J6" s="63">
        <v>3</v>
      </c>
      <c r="K6" s="62">
        <v>94</v>
      </c>
      <c r="L6" s="87">
        <v>1</v>
      </c>
      <c r="M6" s="62">
        <v>95</v>
      </c>
      <c r="N6" s="87">
        <v>1</v>
      </c>
      <c r="O6" s="38">
        <v>74.05</v>
      </c>
      <c r="P6" s="41">
        <f>O6*1.5</f>
        <v>111.07499999999999</v>
      </c>
      <c r="Q6" s="63">
        <v>3</v>
      </c>
      <c r="R6" s="41">
        <f>K6+M6+P6</f>
        <v>300.07499999999999</v>
      </c>
      <c r="S6" s="63"/>
      <c r="T6" s="41">
        <f>SUM(E6+I6+K6+M6+P6)</f>
        <v>499.30500000000001</v>
      </c>
      <c r="U6" s="93">
        <v>1</v>
      </c>
      <c r="V6" s="17" t="str">
        <f t="shared" si="0"/>
        <v>Demin</v>
      </c>
      <c r="W6" s="70" t="str">
        <f t="shared" si="0"/>
        <v>Eugen</v>
      </c>
      <c r="X6" s="17" t="str">
        <f t="shared" si="0"/>
        <v>SC Borussia 1920 Friedr.</v>
      </c>
      <c r="Y6" s="63" t="str">
        <f t="shared" si="0"/>
        <v>LM</v>
      </c>
      <c r="Z6" s="38">
        <v>70.040000000000006</v>
      </c>
      <c r="AA6" s="38">
        <v>69.97</v>
      </c>
      <c r="AB6" s="42">
        <f>SUM(Z6,AA6)</f>
        <v>140.01</v>
      </c>
      <c r="AC6" s="63">
        <v>3</v>
      </c>
      <c r="AD6" s="38">
        <v>101.12</v>
      </c>
      <c r="AE6" s="41">
        <f>AD6*1.5</f>
        <v>151.68</v>
      </c>
      <c r="AF6" s="63">
        <v>4</v>
      </c>
      <c r="AG6" s="41">
        <f>SUM(T6,AB6,AE6)</f>
        <v>790.99500000000012</v>
      </c>
      <c r="AH6" s="85">
        <v>2</v>
      </c>
      <c r="AI6" s="40">
        <v>80</v>
      </c>
      <c r="AJ6" s="63">
        <v>2</v>
      </c>
      <c r="AK6" s="38">
        <v>97.74</v>
      </c>
      <c r="AL6" s="41">
        <f>AK6*1.5</f>
        <v>146.60999999999999</v>
      </c>
      <c r="AM6" s="63">
        <v>3</v>
      </c>
      <c r="AN6" s="41">
        <f>SUM(AI6,AL6)</f>
        <v>226.60999999999999</v>
      </c>
      <c r="AO6" s="41">
        <f>AG6+AN6</f>
        <v>1017.6050000000001</v>
      </c>
      <c r="AP6" s="85">
        <v>3</v>
      </c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</row>
    <row r="7" spans="1:154" s="44" customFormat="1" ht="13.5" customHeight="1">
      <c r="A7" s="59" t="s">
        <v>30</v>
      </c>
      <c r="B7" s="59" t="s">
        <v>31</v>
      </c>
      <c r="C7" s="60" t="s">
        <v>27</v>
      </c>
      <c r="D7" s="47" t="s">
        <v>28</v>
      </c>
      <c r="E7" s="47">
        <v>80</v>
      </c>
      <c r="F7" s="62">
        <v>4</v>
      </c>
      <c r="G7" s="38">
        <v>60.22</v>
      </c>
      <c r="H7" s="39">
        <v>58.11</v>
      </c>
      <c r="I7" s="38">
        <f>SUM(G7,H7)</f>
        <v>118.33</v>
      </c>
      <c r="J7" s="85">
        <v>1</v>
      </c>
      <c r="K7" s="62">
        <v>88</v>
      </c>
      <c r="L7" s="62">
        <v>4</v>
      </c>
      <c r="M7" s="62">
        <v>80</v>
      </c>
      <c r="N7" s="62">
        <v>5</v>
      </c>
      <c r="O7" s="38">
        <v>80.650000000000006</v>
      </c>
      <c r="P7" s="41">
        <f>O7*1.5</f>
        <v>120.97500000000001</v>
      </c>
      <c r="Q7" s="85">
        <v>1</v>
      </c>
      <c r="R7" s="41">
        <f>K7+M7+P7</f>
        <v>288.97500000000002</v>
      </c>
      <c r="S7" s="63"/>
      <c r="T7" s="41">
        <f>SUM(E7+I7+K7+M7+P7)</f>
        <v>487.30500000000001</v>
      </c>
      <c r="U7" s="93">
        <v>3</v>
      </c>
      <c r="V7" s="17" t="str">
        <f t="shared" si="0"/>
        <v>Wagner</v>
      </c>
      <c r="W7" s="70" t="str">
        <f t="shared" si="0"/>
        <v>Frank</v>
      </c>
      <c r="X7" s="17" t="str">
        <f t="shared" si="0"/>
        <v>SC Borussia 1920 Friedr.</v>
      </c>
      <c r="Y7" s="63" t="str">
        <f t="shared" si="0"/>
        <v>LM</v>
      </c>
      <c r="Z7" s="38">
        <v>70.400000000000006</v>
      </c>
      <c r="AA7" s="38">
        <v>66.2</v>
      </c>
      <c r="AB7" s="42">
        <f>SUM(Z7,AA7)</f>
        <v>136.60000000000002</v>
      </c>
      <c r="AC7" s="63">
        <v>2</v>
      </c>
      <c r="AD7" s="38">
        <v>108.16</v>
      </c>
      <c r="AE7" s="41">
        <f>AD7*1.5</f>
        <v>162.24</v>
      </c>
      <c r="AF7" s="63">
        <v>2</v>
      </c>
      <c r="AG7" s="41">
        <f>SUM(T7,AB7,AE7)</f>
        <v>786.14499999999998</v>
      </c>
      <c r="AH7" s="85">
        <v>3</v>
      </c>
      <c r="AI7" s="40">
        <v>95</v>
      </c>
      <c r="AJ7" s="85">
        <v>1</v>
      </c>
      <c r="AK7" s="38">
        <v>109.33</v>
      </c>
      <c r="AL7" s="41">
        <f>AK7*1.5</f>
        <v>163.995</v>
      </c>
      <c r="AM7" s="85">
        <v>1</v>
      </c>
      <c r="AN7" s="41">
        <f>SUM(AI7,AL7)</f>
        <v>258.995</v>
      </c>
      <c r="AO7" s="41">
        <f>AG7+AN7</f>
        <v>1045.1399999999999</v>
      </c>
      <c r="AP7" s="85">
        <v>1</v>
      </c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</row>
    <row r="8" spans="1:154" s="44" customFormat="1" ht="13.5" customHeight="1">
      <c r="A8" s="59" t="s">
        <v>42</v>
      </c>
      <c r="B8" s="59" t="s">
        <v>43</v>
      </c>
      <c r="C8" s="60" t="s">
        <v>27</v>
      </c>
      <c r="D8" s="47" t="s">
        <v>28</v>
      </c>
      <c r="E8" s="47">
        <v>85</v>
      </c>
      <c r="F8" s="62">
        <v>3</v>
      </c>
      <c r="G8" s="38">
        <v>56.6</v>
      </c>
      <c r="H8" s="39">
        <v>55.16</v>
      </c>
      <c r="I8" s="38">
        <f>SUM(G8,H8)</f>
        <v>111.75999999999999</v>
      </c>
      <c r="J8" s="63">
        <v>2</v>
      </c>
      <c r="K8" s="62">
        <v>80</v>
      </c>
      <c r="L8" s="62">
        <v>5</v>
      </c>
      <c r="M8" s="62">
        <v>85</v>
      </c>
      <c r="N8" s="62">
        <v>4</v>
      </c>
      <c r="O8" s="38">
        <v>64.23</v>
      </c>
      <c r="P8" s="41">
        <f>O8*1.5</f>
        <v>96.344999999999999</v>
      </c>
      <c r="Q8" s="63">
        <v>5</v>
      </c>
      <c r="R8" s="41">
        <f>K8+M8+P8</f>
        <v>261.34500000000003</v>
      </c>
      <c r="S8" s="63"/>
      <c r="T8" s="41">
        <f>SUM(E8+I8+K8+M8+P8)</f>
        <v>458.10500000000002</v>
      </c>
      <c r="U8" s="47">
        <v>4</v>
      </c>
      <c r="V8" s="17" t="str">
        <f t="shared" si="0"/>
        <v>Hüter</v>
      </c>
      <c r="W8" s="70" t="str">
        <f t="shared" si="0"/>
        <v>Torsten</v>
      </c>
      <c r="X8" s="17" t="str">
        <f t="shared" si="0"/>
        <v>SC Borussia 1920 Friedr.</v>
      </c>
      <c r="Y8" s="63" t="str">
        <f t="shared" si="0"/>
        <v>LM</v>
      </c>
      <c r="Z8" s="38">
        <v>69.569999999999993</v>
      </c>
      <c r="AA8" s="38">
        <v>69.11</v>
      </c>
      <c r="AB8" s="42">
        <f>SUM(Z8,AA8)</f>
        <v>138.68</v>
      </c>
      <c r="AC8" s="63">
        <v>4</v>
      </c>
      <c r="AD8" s="38">
        <v>102.51</v>
      </c>
      <c r="AE8" s="41">
        <f>AD8*1.5</f>
        <v>153.76500000000001</v>
      </c>
      <c r="AF8" s="63">
        <v>3</v>
      </c>
      <c r="AG8" s="41">
        <f>SUM(T8,AB8,AE8)</f>
        <v>750.55000000000007</v>
      </c>
      <c r="AH8" s="63">
        <v>4</v>
      </c>
      <c r="AI8" s="40"/>
      <c r="AJ8" s="63"/>
      <c r="AK8" s="38"/>
      <c r="AL8" s="41"/>
      <c r="AM8" s="63"/>
      <c r="AN8" s="41"/>
      <c r="AO8" s="41"/>
      <c r="AP8" s="6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</row>
    <row r="9" spans="1:154" s="44" customFormat="1" ht="13.5" customHeight="1">
      <c r="A9" s="59" t="s">
        <v>63</v>
      </c>
      <c r="B9" s="59" t="s">
        <v>64</v>
      </c>
      <c r="C9" s="60" t="s">
        <v>29</v>
      </c>
      <c r="D9" s="47" t="s">
        <v>28</v>
      </c>
      <c r="E9" s="47">
        <v>40</v>
      </c>
      <c r="F9" s="62">
        <v>5</v>
      </c>
      <c r="G9" s="38">
        <v>45.74</v>
      </c>
      <c r="H9" s="39">
        <v>44.66</v>
      </c>
      <c r="I9" s="38">
        <f>SUM(G9,H9)</f>
        <v>90.4</v>
      </c>
      <c r="J9" s="63">
        <v>5</v>
      </c>
      <c r="K9" s="62">
        <v>92</v>
      </c>
      <c r="L9" s="62">
        <v>3</v>
      </c>
      <c r="M9" s="62">
        <v>90</v>
      </c>
      <c r="N9" s="62">
        <v>2</v>
      </c>
      <c r="O9" s="38">
        <v>67.62</v>
      </c>
      <c r="P9" s="41">
        <f>O9*1.5</f>
        <v>101.43</v>
      </c>
      <c r="Q9" s="63">
        <v>4</v>
      </c>
      <c r="R9" s="41">
        <f>K9+M9+P9</f>
        <v>283.43</v>
      </c>
      <c r="S9" s="63"/>
      <c r="T9" s="41">
        <f>SUM(E9+I9+K9+M9+P9)</f>
        <v>413.83</v>
      </c>
      <c r="U9" s="47">
        <v>5</v>
      </c>
      <c r="V9" s="17" t="str">
        <f t="shared" si="0"/>
        <v>Schulz</v>
      </c>
      <c r="W9" s="70" t="str">
        <f t="shared" si="0"/>
        <v>Steffen</v>
      </c>
      <c r="X9" s="17" t="str">
        <f t="shared" si="0"/>
        <v>AF Hohenschönhausen</v>
      </c>
      <c r="Y9" s="63" t="str">
        <f t="shared" si="0"/>
        <v>LM</v>
      </c>
      <c r="Z9" s="38">
        <v>61.04</v>
      </c>
      <c r="AA9" s="38">
        <v>55.98</v>
      </c>
      <c r="AB9" s="42">
        <f>SUM(Z9,AA9)</f>
        <v>117.02</v>
      </c>
      <c r="AC9" s="63">
        <v>5</v>
      </c>
      <c r="AD9" s="38">
        <v>93.68</v>
      </c>
      <c r="AE9" s="41">
        <f>AD9*1.5</f>
        <v>140.52000000000001</v>
      </c>
      <c r="AF9" s="63">
        <v>5</v>
      </c>
      <c r="AG9" s="41">
        <f>SUM(T9,AB9,AE9)</f>
        <v>671.37</v>
      </c>
      <c r="AH9" s="63">
        <v>5</v>
      </c>
      <c r="AI9" s="40"/>
      <c r="AJ9" s="63"/>
      <c r="AK9" s="38"/>
      <c r="AL9" s="41"/>
      <c r="AM9" s="63"/>
      <c r="AN9" s="41"/>
      <c r="AO9" s="41"/>
      <c r="AP9" s="6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</row>
    <row r="10" spans="1:154" s="44" customFormat="1" ht="13.5" customHeight="1">
      <c r="A10" s="94"/>
      <c r="B10" s="94"/>
      <c r="C10" s="95"/>
      <c r="D10" s="47"/>
      <c r="E10" s="47"/>
      <c r="F10" s="62"/>
      <c r="G10" s="38"/>
      <c r="H10" s="39"/>
      <c r="I10" s="38"/>
      <c r="J10" s="46"/>
      <c r="K10" s="62"/>
      <c r="L10" s="62"/>
      <c r="M10" s="62"/>
      <c r="N10" s="62"/>
      <c r="O10" s="38"/>
      <c r="P10" s="41"/>
      <c r="Q10" s="63"/>
      <c r="R10" s="41"/>
      <c r="S10" s="63"/>
      <c r="T10" s="41"/>
      <c r="U10" s="91"/>
      <c r="V10" s="17"/>
      <c r="W10" s="70"/>
      <c r="X10" s="17"/>
      <c r="Y10" s="63"/>
      <c r="Z10" s="38"/>
      <c r="AA10" s="38"/>
      <c r="AB10" s="42"/>
      <c r="AC10" s="46"/>
      <c r="AD10" s="38"/>
      <c r="AE10" s="41"/>
      <c r="AF10" s="46"/>
      <c r="AG10" s="41"/>
      <c r="AH10" s="46"/>
      <c r="AI10" s="40"/>
      <c r="AJ10" s="63"/>
      <c r="AK10" s="38"/>
      <c r="AL10" s="41"/>
      <c r="AM10" s="63"/>
      <c r="AN10" s="41"/>
      <c r="AO10" s="41"/>
      <c r="AP10" s="6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</row>
    <row r="11" spans="1:154" s="44" customFormat="1" ht="9" customHeight="1">
      <c r="A11" s="96"/>
      <c r="B11" s="97"/>
      <c r="C11" s="98"/>
      <c r="D11" s="88"/>
      <c r="E11" s="72"/>
      <c r="F11" s="73"/>
      <c r="G11" s="74"/>
      <c r="H11" s="75"/>
      <c r="I11" s="73"/>
      <c r="J11" s="76"/>
      <c r="K11" s="73"/>
      <c r="L11" s="73"/>
      <c r="M11" s="73"/>
      <c r="N11" s="73"/>
      <c r="O11" s="74"/>
      <c r="P11" s="77"/>
      <c r="Q11" s="76"/>
      <c r="R11" s="77"/>
      <c r="S11" s="76"/>
      <c r="T11" s="77"/>
      <c r="U11" s="72"/>
      <c r="V11" s="78"/>
      <c r="W11" s="83"/>
      <c r="X11" s="78"/>
      <c r="Y11" s="76"/>
      <c r="Z11" s="74"/>
      <c r="AA11" s="74"/>
      <c r="AB11" s="79"/>
      <c r="AC11" s="80"/>
      <c r="AD11" s="74"/>
      <c r="AE11" s="74"/>
      <c r="AF11" s="80"/>
      <c r="AG11" s="77"/>
      <c r="AH11" s="76"/>
      <c r="AI11" s="81"/>
      <c r="AJ11" s="76"/>
      <c r="AK11" s="74"/>
      <c r="AL11" s="77"/>
      <c r="AM11" s="76"/>
      <c r="AN11" s="77"/>
      <c r="AO11" s="77"/>
      <c r="AP11" s="82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</row>
    <row r="12" spans="1:154" s="44" customFormat="1" ht="14.1" customHeight="1">
      <c r="A12" s="59" t="s">
        <v>69</v>
      </c>
      <c r="B12" s="59" t="s">
        <v>70</v>
      </c>
      <c r="C12" s="60" t="s">
        <v>33</v>
      </c>
      <c r="D12" s="47" t="s">
        <v>32</v>
      </c>
      <c r="E12" s="47">
        <v>80</v>
      </c>
      <c r="F12" s="62">
        <v>4</v>
      </c>
      <c r="G12" s="38">
        <v>44.33</v>
      </c>
      <c r="H12" s="39">
        <v>44.29</v>
      </c>
      <c r="I12" s="38">
        <f t="shared" ref="I12:I19" si="1">SUM(G12,H12)</f>
        <v>88.62</v>
      </c>
      <c r="J12" s="63">
        <v>3</v>
      </c>
      <c r="K12" s="62">
        <v>84</v>
      </c>
      <c r="L12" s="62">
        <v>5</v>
      </c>
      <c r="M12" s="62">
        <v>90</v>
      </c>
      <c r="N12" s="62">
        <v>2</v>
      </c>
      <c r="O12" s="38">
        <v>67.680000000000007</v>
      </c>
      <c r="P12" s="41">
        <f t="shared" ref="P12:P19" si="2">O12*1.5</f>
        <v>101.52000000000001</v>
      </c>
      <c r="Q12" s="85">
        <v>1</v>
      </c>
      <c r="R12" s="41">
        <f t="shared" ref="R12:R19" si="3">K12+M12+P12</f>
        <v>275.52</v>
      </c>
      <c r="S12" s="46"/>
      <c r="T12" s="41">
        <f t="shared" ref="T12:T19" si="4">SUM(E12+I12+K12+M12+P12)</f>
        <v>444.14</v>
      </c>
      <c r="U12" s="93">
        <v>1</v>
      </c>
      <c r="V12" s="17" t="str">
        <f t="shared" ref="V12:Y16" si="5">A12</f>
        <v>Neumann</v>
      </c>
      <c r="W12" s="70" t="str">
        <f t="shared" si="5"/>
        <v>Peter</v>
      </c>
      <c r="X12" s="17" t="str">
        <f t="shared" si="5"/>
        <v>OG Hessenwinkel</v>
      </c>
      <c r="Y12" s="63" t="str">
        <f t="shared" si="5"/>
        <v>S</v>
      </c>
      <c r="Z12" s="44">
        <v>69.040000000000006</v>
      </c>
      <c r="AA12" s="38">
        <v>67.86</v>
      </c>
      <c r="AB12" s="42">
        <f t="shared" ref="AB12:AB17" si="6">SUM(Z12,AA12)</f>
        <v>136.9</v>
      </c>
      <c r="AC12" s="85">
        <v>1</v>
      </c>
      <c r="AD12" s="44">
        <v>100.75</v>
      </c>
      <c r="AE12" s="41">
        <f t="shared" ref="AE12:AE17" si="7">AD12*1.5</f>
        <v>151.125</v>
      </c>
      <c r="AF12" s="63">
        <v>2</v>
      </c>
      <c r="AG12" s="41">
        <f t="shared" ref="AG12:AG17" si="8">SUM(T12,AB12,AE12)</f>
        <v>732.16499999999996</v>
      </c>
      <c r="AH12" s="85">
        <v>1</v>
      </c>
      <c r="AI12" s="44">
        <v>60</v>
      </c>
      <c r="AJ12" s="63">
        <v>5</v>
      </c>
      <c r="AK12" s="39">
        <v>88.9</v>
      </c>
      <c r="AL12" s="41">
        <f>AK12*1.5</f>
        <v>133.35000000000002</v>
      </c>
      <c r="AM12" s="63">
        <v>6</v>
      </c>
      <c r="AN12" s="41">
        <f>SUM(AI12,AL12)</f>
        <v>193.35000000000002</v>
      </c>
      <c r="AO12" s="41">
        <f>AG12+AN12</f>
        <v>925.51499999999999</v>
      </c>
      <c r="AP12" s="63">
        <v>4</v>
      </c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</row>
    <row r="13" spans="1:154" s="44" customFormat="1" ht="14.1" customHeight="1">
      <c r="A13" s="59" t="s">
        <v>46</v>
      </c>
      <c r="B13" s="59" t="s">
        <v>47</v>
      </c>
      <c r="C13" s="60" t="s">
        <v>27</v>
      </c>
      <c r="D13" s="47" t="s">
        <v>32</v>
      </c>
      <c r="E13" s="47">
        <v>95</v>
      </c>
      <c r="F13" s="87">
        <v>1</v>
      </c>
      <c r="G13" s="38">
        <v>43.08</v>
      </c>
      <c r="H13" s="39">
        <v>41.19</v>
      </c>
      <c r="I13" s="38">
        <f t="shared" si="1"/>
        <v>84.27</v>
      </c>
      <c r="J13" s="63">
        <v>4</v>
      </c>
      <c r="K13" s="62">
        <v>86</v>
      </c>
      <c r="L13" s="62">
        <v>3</v>
      </c>
      <c r="M13" s="62">
        <v>65</v>
      </c>
      <c r="N13" s="62">
        <v>6</v>
      </c>
      <c r="O13" s="38">
        <v>63.68</v>
      </c>
      <c r="P13" s="41">
        <f t="shared" si="2"/>
        <v>95.52</v>
      </c>
      <c r="Q13" s="63">
        <v>4</v>
      </c>
      <c r="R13" s="41">
        <f t="shared" si="3"/>
        <v>246.51999999999998</v>
      </c>
      <c r="S13" s="63"/>
      <c r="T13" s="41">
        <f t="shared" si="4"/>
        <v>425.78999999999996</v>
      </c>
      <c r="U13" s="63">
        <v>4</v>
      </c>
      <c r="V13" s="17" t="str">
        <f t="shared" si="5"/>
        <v>Oelke</v>
      </c>
      <c r="W13" s="70" t="str">
        <f t="shared" si="5"/>
        <v>Heinz</v>
      </c>
      <c r="X13" s="17" t="str">
        <f t="shared" si="5"/>
        <v>SC Borussia 1920 Friedr.</v>
      </c>
      <c r="Y13" s="63" t="str">
        <f t="shared" si="5"/>
        <v>S</v>
      </c>
      <c r="Z13" s="38">
        <v>58.51</v>
      </c>
      <c r="AA13" s="38">
        <v>55.7</v>
      </c>
      <c r="AB13" s="42">
        <f t="shared" si="6"/>
        <v>114.21000000000001</v>
      </c>
      <c r="AC13" s="63">
        <v>2</v>
      </c>
      <c r="AD13" s="38">
        <v>101.49</v>
      </c>
      <c r="AE13" s="41">
        <f t="shared" si="7"/>
        <v>152.23499999999999</v>
      </c>
      <c r="AF13" s="85">
        <v>1</v>
      </c>
      <c r="AG13" s="41">
        <f t="shared" si="8"/>
        <v>692.23500000000001</v>
      </c>
      <c r="AH13" s="85">
        <v>2</v>
      </c>
      <c r="AI13" s="40">
        <v>75</v>
      </c>
      <c r="AJ13" s="63">
        <v>3</v>
      </c>
      <c r="AK13" s="38">
        <v>92.84</v>
      </c>
      <c r="AL13" s="41">
        <f>AK13*1.5</f>
        <v>139.26</v>
      </c>
      <c r="AM13" s="63">
        <v>4</v>
      </c>
      <c r="AN13" s="41">
        <f>SUM(AI13,AL13)</f>
        <v>214.26</v>
      </c>
      <c r="AO13" s="41">
        <f>AG13+AN13</f>
        <v>906.495</v>
      </c>
      <c r="AP13" s="63">
        <v>5</v>
      </c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</row>
    <row r="14" spans="1:154" s="44" customFormat="1" ht="14.1" customHeight="1">
      <c r="A14" s="59" t="s">
        <v>49</v>
      </c>
      <c r="B14" s="59" t="s">
        <v>50</v>
      </c>
      <c r="C14" s="60" t="s">
        <v>51</v>
      </c>
      <c r="D14" s="47" t="s">
        <v>32</v>
      </c>
      <c r="E14" s="47">
        <v>85</v>
      </c>
      <c r="F14" s="62">
        <v>3</v>
      </c>
      <c r="G14" s="38">
        <v>47.92</v>
      </c>
      <c r="H14" s="39">
        <v>46.91</v>
      </c>
      <c r="I14" s="38">
        <f t="shared" si="1"/>
        <v>94.83</v>
      </c>
      <c r="J14" s="85">
        <v>1</v>
      </c>
      <c r="K14" s="63">
        <v>86</v>
      </c>
      <c r="L14" s="63">
        <v>4</v>
      </c>
      <c r="M14" s="62">
        <v>90</v>
      </c>
      <c r="N14" s="62">
        <v>3</v>
      </c>
      <c r="O14" s="38">
        <v>56.58</v>
      </c>
      <c r="P14" s="41">
        <f t="shared" si="2"/>
        <v>84.87</v>
      </c>
      <c r="Q14" s="63">
        <v>8</v>
      </c>
      <c r="R14" s="41">
        <f t="shared" si="3"/>
        <v>260.87</v>
      </c>
      <c r="S14" s="63"/>
      <c r="T14" s="41">
        <f t="shared" si="4"/>
        <v>440.7</v>
      </c>
      <c r="U14" s="85">
        <v>2</v>
      </c>
      <c r="V14" s="17" t="str">
        <f t="shared" si="5"/>
        <v>Behlert</v>
      </c>
      <c r="W14" s="70" t="str">
        <f t="shared" si="5"/>
        <v>Detlef</v>
      </c>
      <c r="X14" s="17" t="str">
        <f t="shared" si="5"/>
        <v>AF Wendenschloss</v>
      </c>
      <c r="Y14" s="63" t="str">
        <f t="shared" si="5"/>
        <v>S</v>
      </c>
      <c r="Z14" s="38">
        <v>52.98</v>
      </c>
      <c r="AA14" s="38">
        <v>50.78</v>
      </c>
      <c r="AB14" s="42">
        <f t="shared" si="6"/>
        <v>103.75999999999999</v>
      </c>
      <c r="AC14" s="63">
        <v>4</v>
      </c>
      <c r="AD14" s="38">
        <v>95.68</v>
      </c>
      <c r="AE14" s="41">
        <f t="shared" si="7"/>
        <v>143.52000000000001</v>
      </c>
      <c r="AF14" s="63">
        <v>3</v>
      </c>
      <c r="AG14" s="41">
        <f t="shared" si="8"/>
        <v>687.98</v>
      </c>
      <c r="AH14" s="85">
        <v>3</v>
      </c>
      <c r="AI14" s="40">
        <v>35</v>
      </c>
      <c r="AJ14" s="63">
        <v>7</v>
      </c>
      <c r="AK14" s="38">
        <v>89.85</v>
      </c>
      <c r="AL14" s="41">
        <f>AK14*1.5</f>
        <v>134.77499999999998</v>
      </c>
      <c r="AM14" s="63">
        <v>5</v>
      </c>
      <c r="AN14" s="41">
        <f>SUM(AI14,AL14)</f>
        <v>169.77499999999998</v>
      </c>
      <c r="AO14" s="41">
        <f>AG14+AN14</f>
        <v>857.755</v>
      </c>
      <c r="AP14" s="63">
        <v>6</v>
      </c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</row>
    <row r="15" spans="1:154" s="44" customFormat="1" ht="14.1" customHeight="1">
      <c r="A15" s="59" t="s">
        <v>39</v>
      </c>
      <c r="B15" s="59" t="s">
        <v>40</v>
      </c>
      <c r="C15" s="60" t="s">
        <v>27</v>
      </c>
      <c r="D15" s="47" t="s">
        <v>32</v>
      </c>
      <c r="E15" s="47">
        <v>90</v>
      </c>
      <c r="F15" s="62">
        <v>2</v>
      </c>
      <c r="G15" s="38">
        <v>40.42</v>
      </c>
      <c r="H15" s="39">
        <v>37.53</v>
      </c>
      <c r="I15" s="38">
        <f t="shared" si="1"/>
        <v>77.95</v>
      </c>
      <c r="J15" s="63">
        <v>6</v>
      </c>
      <c r="K15" s="62">
        <v>62</v>
      </c>
      <c r="L15" s="62">
        <v>8</v>
      </c>
      <c r="M15" s="62">
        <v>90</v>
      </c>
      <c r="N15" s="62">
        <v>4</v>
      </c>
      <c r="O15" s="38">
        <v>57.49</v>
      </c>
      <c r="P15" s="41">
        <f t="shared" si="2"/>
        <v>86.234999999999999</v>
      </c>
      <c r="Q15" s="63">
        <v>7</v>
      </c>
      <c r="R15" s="41">
        <f t="shared" si="3"/>
        <v>238.23500000000001</v>
      </c>
      <c r="S15" s="63"/>
      <c r="T15" s="41">
        <f t="shared" si="4"/>
        <v>406.185</v>
      </c>
      <c r="U15" s="47">
        <v>6</v>
      </c>
      <c r="V15" s="17" t="str">
        <f t="shared" si="5"/>
        <v>Musial</v>
      </c>
      <c r="W15" s="70" t="str">
        <f t="shared" si="5"/>
        <v>Volker</v>
      </c>
      <c r="X15" s="17" t="str">
        <f t="shared" si="5"/>
        <v>SC Borussia 1920 Friedr.</v>
      </c>
      <c r="Y15" s="63" t="str">
        <f t="shared" si="5"/>
        <v>S</v>
      </c>
      <c r="Z15" s="38">
        <v>57.21</v>
      </c>
      <c r="AA15" s="38">
        <v>55.25</v>
      </c>
      <c r="AB15" s="42">
        <f t="shared" si="6"/>
        <v>112.46000000000001</v>
      </c>
      <c r="AC15" s="63">
        <v>3</v>
      </c>
      <c r="AD15" s="38">
        <v>90.36</v>
      </c>
      <c r="AE15" s="41">
        <f t="shared" si="7"/>
        <v>135.54</v>
      </c>
      <c r="AF15" s="63">
        <v>5</v>
      </c>
      <c r="AG15" s="41">
        <f t="shared" si="8"/>
        <v>654.18499999999995</v>
      </c>
      <c r="AH15" s="63">
        <v>4</v>
      </c>
      <c r="AI15" s="40">
        <v>55</v>
      </c>
      <c r="AJ15" s="63">
        <v>6</v>
      </c>
      <c r="AK15" s="38">
        <v>64.13</v>
      </c>
      <c r="AL15" s="41">
        <f>AK15*1.5</f>
        <v>96.194999999999993</v>
      </c>
      <c r="AM15" s="63">
        <v>7</v>
      </c>
      <c r="AN15" s="41">
        <f>SUM(AI15,AL15)</f>
        <v>151.19499999999999</v>
      </c>
      <c r="AO15" s="41">
        <f>AG15+AN15</f>
        <v>805.37999999999988</v>
      </c>
      <c r="AP15" s="63">
        <v>7</v>
      </c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</row>
    <row r="16" spans="1:154" s="44" customFormat="1" ht="14.1" customHeight="1">
      <c r="A16" s="59" t="s">
        <v>36</v>
      </c>
      <c r="B16" s="59" t="s">
        <v>37</v>
      </c>
      <c r="C16" s="60" t="s">
        <v>29</v>
      </c>
      <c r="D16" s="47" t="s">
        <v>32</v>
      </c>
      <c r="E16" s="47">
        <v>75</v>
      </c>
      <c r="F16" s="62">
        <v>5</v>
      </c>
      <c r="G16" s="38">
        <v>41.05</v>
      </c>
      <c r="H16" s="39">
        <v>41.01</v>
      </c>
      <c r="I16" s="38">
        <f t="shared" si="1"/>
        <v>82.06</v>
      </c>
      <c r="J16" s="63">
        <v>5</v>
      </c>
      <c r="K16" s="63">
        <v>92</v>
      </c>
      <c r="L16" s="63">
        <v>2</v>
      </c>
      <c r="M16" s="62">
        <v>75</v>
      </c>
      <c r="N16" s="62">
        <v>5</v>
      </c>
      <c r="O16" s="38">
        <v>57.89</v>
      </c>
      <c r="P16" s="41">
        <f t="shared" si="2"/>
        <v>86.835000000000008</v>
      </c>
      <c r="Q16" s="63">
        <v>6</v>
      </c>
      <c r="R16" s="41">
        <f t="shared" si="3"/>
        <v>253.83500000000001</v>
      </c>
      <c r="S16" s="63"/>
      <c r="T16" s="41">
        <f t="shared" si="4"/>
        <v>410.89499999999998</v>
      </c>
      <c r="U16" s="47">
        <v>5</v>
      </c>
      <c r="V16" s="17" t="str">
        <f t="shared" si="5"/>
        <v>Patt</v>
      </c>
      <c r="W16" s="70" t="str">
        <f t="shared" si="5"/>
        <v>Friedrich</v>
      </c>
      <c r="X16" s="17" t="str">
        <f t="shared" si="5"/>
        <v>AF Hohenschönhausen</v>
      </c>
      <c r="Y16" s="63" t="str">
        <f t="shared" si="5"/>
        <v>S</v>
      </c>
      <c r="Z16" s="38">
        <v>47.75</v>
      </c>
      <c r="AA16" s="38">
        <v>44.43</v>
      </c>
      <c r="AB16" s="42">
        <f t="shared" si="6"/>
        <v>92.18</v>
      </c>
      <c r="AC16" s="63">
        <v>5</v>
      </c>
      <c r="AD16" s="38">
        <v>91.14</v>
      </c>
      <c r="AE16" s="41">
        <f t="shared" si="7"/>
        <v>136.71</v>
      </c>
      <c r="AF16" s="63">
        <v>4</v>
      </c>
      <c r="AG16" s="41">
        <f t="shared" si="8"/>
        <v>639.78499999999997</v>
      </c>
      <c r="AH16" s="63">
        <v>5</v>
      </c>
      <c r="AI16" s="40"/>
      <c r="AJ16" s="63"/>
      <c r="AK16" s="38"/>
      <c r="AL16" s="41"/>
      <c r="AM16" s="63"/>
      <c r="AN16" s="41"/>
      <c r="AO16" s="41"/>
      <c r="AP16" s="6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</row>
    <row r="17" spans="1:154" s="44" customFormat="1" ht="14.1" customHeight="1">
      <c r="A17" s="59" t="s">
        <v>58</v>
      </c>
      <c r="B17" s="59" t="s">
        <v>59</v>
      </c>
      <c r="C17" s="60" t="s">
        <v>29</v>
      </c>
      <c r="D17" s="47" t="s">
        <v>32</v>
      </c>
      <c r="E17" s="47">
        <v>65</v>
      </c>
      <c r="F17" s="62">
        <v>7</v>
      </c>
      <c r="G17" s="38">
        <v>39.67</v>
      </c>
      <c r="H17" s="39">
        <v>39.43</v>
      </c>
      <c r="I17" s="38">
        <f t="shared" si="1"/>
        <v>79.099999999999994</v>
      </c>
      <c r="J17" s="63">
        <v>7</v>
      </c>
      <c r="K17" s="62">
        <v>76</v>
      </c>
      <c r="L17" s="62">
        <v>7</v>
      </c>
      <c r="M17" s="62">
        <v>55</v>
      </c>
      <c r="N17" s="62">
        <v>8</v>
      </c>
      <c r="O17" s="38">
        <v>65.099999999999994</v>
      </c>
      <c r="P17" s="41">
        <f t="shared" si="2"/>
        <v>97.649999999999991</v>
      </c>
      <c r="Q17" s="63">
        <v>2</v>
      </c>
      <c r="R17" s="41">
        <f t="shared" si="3"/>
        <v>228.64999999999998</v>
      </c>
      <c r="S17" s="46"/>
      <c r="T17" s="41">
        <f t="shared" si="4"/>
        <v>372.75</v>
      </c>
      <c r="U17" s="47">
        <v>8</v>
      </c>
      <c r="V17" s="17" t="str">
        <f>A17</f>
        <v>Heine</v>
      </c>
      <c r="W17" s="70" t="str">
        <f>B17</f>
        <v>Jens</v>
      </c>
      <c r="X17" s="17" t="str">
        <f>C17</f>
        <v>AF Hohenschönhausen</v>
      </c>
      <c r="Y17" s="63" t="s">
        <v>32</v>
      </c>
      <c r="Z17" s="38">
        <v>47.39</v>
      </c>
      <c r="AA17" s="38">
        <v>46.08</v>
      </c>
      <c r="AB17" s="42">
        <f t="shared" si="6"/>
        <v>93.47</v>
      </c>
      <c r="AC17" s="63">
        <v>6</v>
      </c>
      <c r="AD17" s="44">
        <v>83.02</v>
      </c>
      <c r="AE17" s="41">
        <f t="shared" si="7"/>
        <v>124.53</v>
      </c>
      <c r="AF17" s="63">
        <v>6</v>
      </c>
      <c r="AG17" s="41">
        <f t="shared" si="8"/>
        <v>590.75</v>
      </c>
      <c r="AH17" s="63">
        <v>6</v>
      </c>
      <c r="AJ17" s="63"/>
      <c r="AL17" s="41"/>
      <c r="AM17" s="63"/>
      <c r="AN17" s="41"/>
      <c r="AO17" s="41"/>
      <c r="AP17" s="6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</row>
    <row r="18" spans="1:154" s="44" customFormat="1" ht="14.1" customHeight="1">
      <c r="A18" s="59" t="s">
        <v>35</v>
      </c>
      <c r="B18" s="59" t="s">
        <v>34</v>
      </c>
      <c r="C18" s="60" t="s">
        <v>33</v>
      </c>
      <c r="D18" s="47" t="s">
        <v>32</v>
      </c>
      <c r="E18" s="47">
        <v>75</v>
      </c>
      <c r="F18" s="62">
        <v>6</v>
      </c>
      <c r="G18" s="38">
        <v>37.6</v>
      </c>
      <c r="H18" s="39">
        <v>33.880000000000003</v>
      </c>
      <c r="I18" s="38">
        <f t="shared" si="1"/>
        <v>71.48</v>
      </c>
      <c r="J18" s="63">
        <v>8</v>
      </c>
      <c r="K18" s="62">
        <v>94</v>
      </c>
      <c r="L18" s="87">
        <v>1</v>
      </c>
      <c r="M18" s="62">
        <v>95</v>
      </c>
      <c r="N18" s="87">
        <v>1</v>
      </c>
      <c r="O18" s="38">
        <v>64.66</v>
      </c>
      <c r="P18" s="41">
        <f t="shared" si="2"/>
        <v>96.99</v>
      </c>
      <c r="Q18" s="63">
        <v>3</v>
      </c>
      <c r="R18" s="41">
        <f t="shared" si="3"/>
        <v>285.99</v>
      </c>
      <c r="S18" s="46"/>
      <c r="T18" s="41">
        <f t="shared" si="4"/>
        <v>432.47</v>
      </c>
      <c r="U18" s="93">
        <v>3</v>
      </c>
      <c r="V18" s="17"/>
      <c r="W18" s="70"/>
      <c r="X18" s="17"/>
      <c r="Y18" s="63"/>
      <c r="AB18" s="42"/>
      <c r="AC18" s="63"/>
      <c r="AE18" s="41"/>
      <c r="AF18" s="63"/>
      <c r="AG18" s="41"/>
      <c r="AH18" s="63"/>
      <c r="AJ18" s="63"/>
      <c r="AL18" s="41"/>
      <c r="AM18" s="63"/>
      <c r="AN18" s="41"/>
      <c r="AO18" s="41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</row>
    <row r="19" spans="1:154" s="44" customFormat="1" ht="14.1" customHeight="1">
      <c r="A19" s="59" t="s">
        <v>65</v>
      </c>
      <c r="B19" s="59" t="s">
        <v>66</v>
      </c>
      <c r="C19" s="60" t="s">
        <v>29</v>
      </c>
      <c r="D19" s="47" t="s">
        <v>32</v>
      </c>
      <c r="E19" s="47">
        <v>55</v>
      </c>
      <c r="F19" s="62">
        <v>8</v>
      </c>
      <c r="G19" s="38">
        <v>45.88</v>
      </c>
      <c r="H19" s="39">
        <v>45.14</v>
      </c>
      <c r="I19" s="38">
        <f t="shared" si="1"/>
        <v>91.02000000000001</v>
      </c>
      <c r="J19" s="63">
        <v>2</v>
      </c>
      <c r="K19" s="62">
        <v>82</v>
      </c>
      <c r="L19" s="62">
        <v>6</v>
      </c>
      <c r="M19" s="62">
        <v>60</v>
      </c>
      <c r="N19" s="62">
        <v>7</v>
      </c>
      <c r="O19" s="38">
        <v>62.72</v>
      </c>
      <c r="P19" s="41">
        <f t="shared" si="2"/>
        <v>94.08</v>
      </c>
      <c r="Q19" s="63">
        <v>5</v>
      </c>
      <c r="R19" s="41">
        <f t="shared" si="3"/>
        <v>236.07999999999998</v>
      </c>
      <c r="S19" s="46"/>
      <c r="T19" s="41">
        <f t="shared" si="4"/>
        <v>382.09999999999997</v>
      </c>
      <c r="U19" s="47">
        <v>7</v>
      </c>
      <c r="V19" s="17"/>
      <c r="W19" s="70"/>
      <c r="X19" s="17"/>
      <c r="Y19" s="63"/>
      <c r="AA19" s="38"/>
      <c r="AB19" s="42"/>
      <c r="AC19" s="63"/>
      <c r="AE19" s="41"/>
      <c r="AF19" s="63"/>
      <c r="AG19" s="41"/>
      <c r="AH19" s="63"/>
      <c r="AJ19" s="63"/>
      <c r="AL19" s="41"/>
      <c r="AM19" s="63"/>
      <c r="AN19" s="41"/>
      <c r="AO19" s="41"/>
      <c r="AP19" s="6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</row>
    <row r="20" spans="1:154" s="44" customFormat="1" ht="14.1" customHeight="1">
      <c r="A20" s="99"/>
      <c r="B20" s="99"/>
      <c r="C20" s="100"/>
      <c r="D20" s="86"/>
      <c r="E20" s="47"/>
      <c r="F20" s="62"/>
      <c r="G20" s="38"/>
      <c r="H20" s="39"/>
      <c r="I20" s="38"/>
      <c r="J20" s="63"/>
      <c r="K20" s="62"/>
      <c r="L20" s="87"/>
      <c r="M20" s="62"/>
      <c r="N20" s="62"/>
      <c r="O20" s="38"/>
      <c r="P20" s="41"/>
      <c r="Q20" s="85"/>
      <c r="R20" s="41"/>
      <c r="S20" s="46"/>
      <c r="T20" s="41"/>
      <c r="U20" s="85"/>
      <c r="V20" s="17"/>
      <c r="W20" s="70"/>
      <c r="X20" s="17"/>
      <c r="Y20" s="63"/>
      <c r="AB20" s="42"/>
      <c r="AC20" s="85"/>
      <c r="AD20" s="39"/>
      <c r="AE20" s="41"/>
      <c r="AF20" s="63"/>
      <c r="AG20" s="41"/>
      <c r="AH20" s="85"/>
      <c r="AJ20" s="63"/>
      <c r="AK20" s="39"/>
      <c r="AL20" s="41"/>
      <c r="AM20" s="63"/>
      <c r="AN20" s="41"/>
      <c r="AO20" s="41"/>
      <c r="AP20" s="85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</row>
    <row r="21" spans="1:154" s="44" customFormat="1" ht="9" customHeight="1">
      <c r="A21" s="96"/>
      <c r="B21" s="97"/>
      <c r="C21" s="98"/>
      <c r="D21" s="88"/>
      <c r="E21" s="72"/>
      <c r="F21" s="73"/>
      <c r="G21" s="74"/>
      <c r="H21" s="75"/>
      <c r="I21" s="75"/>
      <c r="J21" s="76"/>
      <c r="K21" s="73"/>
      <c r="L21" s="73"/>
      <c r="M21" s="73"/>
      <c r="N21" s="73"/>
      <c r="O21" s="74"/>
      <c r="P21" s="77"/>
      <c r="Q21" s="76"/>
      <c r="R21" s="77"/>
      <c r="S21" s="76"/>
      <c r="T21" s="77"/>
      <c r="U21" s="72"/>
      <c r="V21" s="78"/>
      <c r="W21" s="83"/>
      <c r="X21" s="78"/>
      <c r="Y21" s="76"/>
      <c r="Z21" s="74"/>
      <c r="AA21" s="74"/>
      <c r="AB21" s="79"/>
      <c r="AC21" s="80"/>
      <c r="AD21" s="74"/>
      <c r="AE21" s="77"/>
      <c r="AF21" s="80"/>
      <c r="AG21" s="77"/>
      <c r="AH21" s="76"/>
      <c r="AI21" s="81"/>
      <c r="AJ21" s="76"/>
      <c r="AK21" s="74"/>
      <c r="AL21" s="77"/>
      <c r="AM21" s="76"/>
      <c r="AN21" s="77"/>
      <c r="AO21" s="77"/>
      <c r="AP21" s="82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</row>
    <row r="22" spans="1:154" s="43" customFormat="1" ht="14.1" customHeight="1">
      <c r="A22" s="59" t="s">
        <v>44</v>
      </c>
      <c r="B22" s="59" t="s">
        <v>45</v>
      </c>
      <c r="C22" s="61" t="s">
        <v>27</v>
      </c>
      <c r="D22" s="47" t="s">
        <v>38</v>
      </c>
      <c r="E22" s="62">
        <v>0</v>
      </c>
      <c r="F22" s="87"/>
      <c r="G22" s="38"/>
      <c r="H22" s="39"/>
      <c r="I22" s="38">
        <f>SUM(G22,H22)</f>
        <v>0</v>
      </c>
      <c r="J22" s="85"/>
      <c r="K22" s="62">
        <v>60</v>
      </c>
      <c r="L22" s="62">
        <v>3</v>
      </c>
      <c r="M22" s="63">
        <v>0</v>
      </c>
      <c r="N22" s="62"/>
      <c r="O22" s="38">
        <v>0</v>
      </c>
      <c r="P22" s="41">
        <f>O22*1.5</f>
        <v>0</v>
      </c>
      <c r="Q22" s="63"/>
      <c r="R22" s="41">
        <f>K22+M22+P22</f>
        <v>60</v>
      </c>
      <c r="S22" s="63"/>
      <c r="T22" s="41">
        <f>SUM(E22+I22+K22+M22+P22)</f>
        <v>60</v>
      </c>
      <c r="U22" s="85"/>
      <c r="V22" s="26"/>
      <c r="W22" s="26"/>
      <c r="X22" s="26"/>
      <c r="Y22" s="21"/>
      <c r="Z22" s="64"/>
      <c r="AA22" s="64"/>
      <c r="AB22" s="65"/>
      <c r="AC22" s="90"/>
      <c r="AD22" s="64"/>
      <c r="AE22" s="67"/>
      <c r="AF22" s="90"/>
      <c r="AG22" s="67"/>
      <c r="AH22" s="21"/>
      <c r="AI22" s="69"/>
      <c r="AJ22" s="21"/>
      <c r="AK22" s="64"/>
      <c r="AL22" s="67"/>
      <c r="AM22" s="21"/>
      <c r="AN22" s="67"/>
      <c r="AO22" s="67"/>
      <c r="AP22" s="21"/>
    </row>
    <row r="23" spans="1:154" s="43" customFormat="1" ht="14.1" customHeight="1">
      <c r="A23" s="59" t="s">
        <v>54</v>
      </c>
      <c r="B23" s="59" t="s">
        <v>55</v>
      </c>
      <c r="C23" s="61" t="s">
        <v>27</v>
      </c>
      <c r="D23" s="47" t="s">
        <v>56</v>
      </c>
      <c r="E23" s="62">
        <v>50</v>
      </c>
      <c r="F23" s="87">
        <v>1</v>
      </c>
      <c r="G23" s="38">
        <v>33.11</v>
      </c>
      <c r="H23" s="39">
        <v>32.17</v>
      </c>
      <c r="I23" s="38">
        <f>SUM(G23,H23)</f>
        <v>65.28</v>
      </c>
      <c r="J23" s="85">
        <v>1</v>
      </c>
      <c r="K23" s="62">
        <v>78</v>
      </c>
      <c r="L23" s="106">
        <v>1</v>
      </c>
      <c r="M23" s="63">
        <v>60</v>
      </c>
      <c r="N23" s="87">
        <v>1</v>
      </c>
      <c r="O23" s="38">
        <v>56.51</v>
      </c>
      <c r="P23" s="41">
        <f>O23*1.5</f>
        <v>84.765000000000001</v>
      </c>
      <c r="Q23" s="85">
        <v>1</v>
      </c>
      <c r="R23" s="41">
        <f>K23+M23+P23</f>
        <v>222.76499999999999</v>
      </c>
      <c r="S23" s="46"/>
      <c r="T23" s="41">
        <f>SUM(E23+I23+K23+M23+P23)</f>
        <v>338.04500000000002</v>
      </c>
      <c r="U23" s="85">
        <v>1</v>
      </c>
      <c r="V23" s="26"/>
      <c r="W23" s="26"/>
      <c r="X23" s="26"/>
      <c r="Y23" s="21"/>
      <c r="Z23" s="64"/>
      <c r="AA23" s="64"/>
      <c r="AB23" s="65"/>
      <c r="AC23" s="90"/>
      <c r="AD23" s="64"/>
      <c r="AE23" s="67" t="s">
        <v>57</v>
      </c>
      <c r="AF23" s="90"/>
      <c r="AG23" s="67"/>
      <c r="AH23" s="21"/>
      <c r="AI23" s="69"/>
      <c r="AJ23" s="21"/>
      <c r="AK23" s="64"/>
      <c r="AL23" s="67"/>
      <c r="AM23" s="21"/>
      <c r="AN23" s="67"/>
      <c r="AO23" s="67"/>
      <c r="AP23" s="21"/>
    </row>
    <row r="24" spans="1:154" s="43" customFormat="1" ht="14.1" customHeight="1">
      <c r="A24" s="59" t="s">
        <v>41</v>
      </c>
      <c r="B24" s="59" t="s">
        <v>48</v>
      </c>
      <c r="C24" s="61" t="s">
        <v>27</v>
      </c>
      <c r="D24" s="92" t="s">
        <v>56</v>
      </c>
      <c r="E24" s="62">
        <v>25</v>
      </c>
      <c r="F24" s="62">
        <v>2</v>
      </c>
      <c r="G24" s="38"/>
      <c r="H24" s="39"/>
      <c r="I24" s="38">
        <f>SUM(G24,H24)</f>
        <v>0</v>
      </c>
      <c r="J24" s="63"/>
      <c r="K24" s="62">
        <v>78</v>
      </c>
      <c r="L24" s="62">
        <v>2</v>
      </c>
      <c r="M24" s="63">
        <v>35</v>
      </c>
      <c r="N24" s="62">
        <v>2</v>
      </c>
      <c r="O24" s="38">
        <v>0</v>
      </c>
      <c r="P24" s="41">
        <f>O24*1.5</f>
        <v>0</v>
      </c>
      <c r="Q24" s="63"/>
      <c r="R24" s="41">
        <f>K24+M24+P24</f>
        <v>113</v>
      </c>
      <c r="S24" s="49"/>
      <c r="T24" s="41">
        <f>SUM(E24+I24+K24+M24+P24)</f>
        <v>138</v>
      </c>
      <c r="U24" s="63"/>
      <c r="V24" s="26"/>
      <c r="W24" s="26"/>
      <c r="X24" s="26"/>
      <c r="Y24" s="21"/>
      <c r="Z24" s="64"/>
      <c r="AA24" s="64"/>
      <c r="AB24" s="65"/>
      <c r="AC24" s="66"/>
      <c r="AD24" s="64"/>
      <c r="AE24" s="67" t="s">
        <v>62</v>
      </c>
      <c r="AF24" s="66"/>
      <c r="AG24" s="67"/>
      <c r="AH24" s="68"/>
      <c r="AI24" s="69"/>
      <c r="AJ24" s="21"/>
      <c r="AK24" s="64"/>
      <c r="AL24" s="67"/>
      <c r="AM24" s="21"/>
      <c r="AN24" s="67"/>
      <c r="AO24" s="67"/>
      <c r="AP24" s="68"/>
    </row>
    <row r="25" spans="1:154" s="43" customFormat="1" ht="14.1" customHeight="1">
      <c r="A25" s="59"/>
      <c r="B25" s="59"/>
      <c r="C25" s="61"/>
      <c r="D25" s="47"/>
      <c r="E25" s="47"/>
      <c r="F25" s="89"/>
      <c r="G25" s="38"/>
      <c r="H25" s="39"/>
      <c r="I25" s="38"/>
      <c r="J25" s="63"/>
      <c r="K25" s="62"/>
      <c r="L25" s="62"/>
      <c r="M25" s="62"/>
      <c r="N25" s="62"/>
      <c r="O25" s="38"/>
      <c r="P25" s="41"/>
      <c r="Q25" s="63"/>
      <c r="R25" s="41"/>
      <c r="S25" s="46"/>
      <c r="T25" s="41"/>
      <c r="U25" s="63"/>
      <c r="V25" s="26"/>
      <c r="W25" s="26"/>
      <c r="X25" s="26"/>
      <c r="Y25" s="21"/>
      <c r="Z25" s="64"/>
      <c r="AA25" s="64"/>
      <c r="AB25" s="65"/>
      <c r="AC25" s="90"/>
      <c r="AD25" s="64"/>
      <c r="AE25" s="67" t="s">
        <v>61</v>
      </c>
      <c r="AF25" s="90"/>
      <c r="AG25" s="67"/>
      <c r="AH25" s="21"/>
      <c r="AI25" s="69"/>
      <c r="AJ25" s="21"/>
      <c r="AK25" s="64"/>
      <c r="AL25" s="67"/>
      <c r="AM25" s="21"/>
      <c r="AN25" s="67"/>
      <c r="AO25" s="67"/>
      <c r="AP25" s="21"/>
    </row>
    <row r="26" spans="1:154" s="43" customFormat="1" ht="14.1" customHeight="1">
      <c r="A26" s="94"/>
      <c r="B26" s="94"/>
      <c r="C26" s="101"/>
      <c r="D26" s="47"/>
      <c r="E26" s="62"/>
      <c r="F26" s="62"/>
      <c r="G26" s="38"/>
      <c r="H26" s="39"/>
      <c r="I26" s="38"/>
      <c r="J26" s="85"/>
      <c r="K26" s="62"/>
      <c r="L26" s="87"/>
      <c r="M26" s="63"/>
      <c r="N26" s="62"/>
      <c r="O26" s="38"/>
      <c r="P26" s="41"/>
      <c r="Q26" s="49"/>
      <c r="R26" s="41"/>
      <c r="S26" s="49"/>
      <c r="T26" s="41"/>
      <c r="U26" s="49"/>
      <c r="V26" s="26"/>
      <c r="W26" s="26"/>
      <c r="X26" s="26"/>
      <c r="Y26" s="21"/>
      <c r="Z26" s="64"/>
      <c r="AA26" s="64"/>
      <c r="AB26" s="65"/>
      <c r="AC26" s="66"/>
      <c r="AD26" s="64"/>
      <c r="AE26" s="67"/>
      <c r="AF26" s="66"/>
      <c r="AG26" s="67"/>
      <c r="AH26" s="68"/>
      <c r="AI26" s="69"/>
      <c r="AJ26" s="21"/>
      <c r="AK26" s="64"/>
      <c r="AL26" s="67"/>
      <c r="AM26" s="21"/>
      <c r="AN26" s="67"/>
      <c r="AO26" s="67"/>
      <c r="AP26" s="68"/>
    </row>
    <row r="27" spans="1:154" s="43" customFormat="1" ht="14.1" customHeight="1">
      <c r="A27" s="94"/>
      <c r="B27" s="94"/>
      <c r="C27" s="101"/>
      <c r="D27" s="47"/>
      <c r="E27" s="62"/>
      <c r="F27" s="62"/>
      <c r="G27" s="38"/>
      <c r="H27" s="39"/>
      <c r="I27" s="38"/>
      <c r="J27" s="63"/>
      <c r="K27" s="62"/>
      <c r="L27" s="62"/>
      <c r="M27" s="63"/>
      <c r="N27" s="62"/>
      <c r="O27" s="38"/>
      <c r="P27" s="41"/>
      <c r="Q27" s="63"/>
      <c r="R27" s="41"/>
      <c r="S27" s="63"/>
      <c r="T27" s="41"/>
      <c r="U27" s="63"/>
      <c r="V27" s="26"/>
      <c r="W27" s="26"/>
      <c r="X27" s="26"/>
      <c r="Y27" s="21"/>
      <c r="Z27" s="64"/>
      <c r="AA27" s="64"/>
      <c r="AB27" s="65"/>
      <c r="AC27" s="66"/>
      <c r="AD27" s="64"/>
      <c r="AE27" s="67"/>
      <c r="AF27" s="66"/>
      <c r="AG27" s="67"/>
      <c r="AH27" s="68"/>
      <c r="AI27" s="69"/>
      <c r="AJ27" s="21"/>
      <c r="AK27" s="64"/>
      <c r="AL27" s="67"/>
      <c r="AM27" s="21"/>
      <c r="AN27" s="67"/>
      <c r="AO27" s="67"/>
      <c r="AP27" s="68"/>
    </row>
    <row r="28" spans="1:154" s="43" customFormat="1" ht="9" customHeight="1">
      <c r="A28" s="96"/>
      <c r="B28" s="96"/>
      <c r="C28" s="96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26"/>
      <c r="W28" s="26"/>
      <c r="X28" s="26"/>
      <c r="Y28" s="21"/>
      <c r="Z28" s="64"/>
      <c r="AA28" s="64"/>
      <c r="AB28" s="65"/>
      <c r="AC28" s="66"/>
      <c r="AD28" s="64"/>
      <c r="AE28" s="67"/>
      <c r="AF28" s="66"/>
      <c r="AG28" s="67"/>
      <c r="AH28" s="68"/>
      <c r="AI28" s="69"/>
      <c r="AJ28" s="21"/>
      <c r="AK28" s="64"/>
      <c r="AL28" s="67"/>
      <c r="AM28" s="21"/>
      <c r="AN28" s="67"/>
      <c r="AO28" s="67"/>
      <c r="AP28" s="68"/>
    </row>
    <row r="29" spans="1:154" s="43" customFormat="1" ht="14.1" customHeight="1">
      <c r="A29" s="59"/>
      <c r="B29" s="59"/>
      <c r="C29" s="61"/>
      <c r="D29" s="47"/>
      <c r="E29" s="62"/>
      <c r="F29" s="56"/>
      <c r="G29" s="38"/>
      <c r="H29" s="39"/>
      <c r="I29" s="38"/>
      <c r="J29" s="63"/>
      <c r="K29" s="62"/>
      <c r="L29" s="56"/>
      <c r="M29" s="63"/>
      <c r="N29" s="56"/>
      <c r="O29" s="38"/>
      <c r="P29" s="41"/>
      <c r="Q29" s="49"/>
      <c r="R29" s="41"/>
      <c r="S29" s="49"/>
      <c r="T29" s="41"/>
      <c r="U29" s="49"/>
      <c r="V29" s="26"/>
      <c r="W29" s="26"/>
      <c r="X29" s="26"/>
      <c r="Y29" s="21"/>
      <c r="Z29" s="64"/>
      <c r="AA29" s="64"/>
      <c r="AB29" s="65"/>
      <c r="AC29" s="66"/>
      <c r="AD29" s="64"/>
      <c r="AE29" s="67"/>
      <c r="AF29" s="66"/>
      <c r="AG29" s="67"/>
      <c r="AH29" s="68"/>
      <c r="AI29" s="69"/>
      <c r="AJ29" s="21"/>
      <c r="AK29" s="64"/>
      <c r="AL29" s="67"/>
      <c r="AM29" s="21"/>
      <c r="AN29" s="67"/>
      <c r="AO29" s="67"/>
      <c r="AP29" s="68"/>
    </row>
    <row r="30" spans="1:154" s="43" customFormat="1" ht="14.1" customHeight="1">
      <c r="A30" s="59"/>
      <c r="B30" s="59"/>
      <c r="C30" s="61"/>
      <c r="D30" s="47"/>
      <c r="E30" s="62"/>
      <c r="F30" s="62"/>
      <c r="G30" s="38"/>
      <c r="H30" s="39"/>
      <c r="I30" s="38"/>
      <c r="J30" s="63"/>
      <c r="K30" s="62"/>
      <c r="L30" s="62"/>
      <c r="M30" s="63"/>
      <c r="N30" s="62"/>
      <c r="O30" s="38"/>
      <c r="P30" s="41"/>
      <c r="Q30" s="63"/>
      <c r="R30" s="41"/>
      <c r="S30" s="85"/>
      <c r="T30" s="41"/>
      <c r="U30" s="63"/>
      <c r="V30" s="26"/>
      <c r="W30" s="26"/>
      <c r="X30" s="26"/>
      <c r="Y30" s="21"/>
      <c r="Z30" s="64"/>
      <c r="AA30" s="64"/>
      <c r="AB30" s="65"/>
      <c r="AC30" s="66"/>
      <c r="AD30" s="64"/>
      <c r="AE30" s="67"/>
      <c r="AF30" s="66"/>
      <c r="AG30" s="67"/>
      <c r="AH30" s="68"/>
      <c r="AI30" s="69"/>
      <c r="AJ30" s="21"/>
      <c r="AK30" s="64"/>
      <c r="AL30" s="67"/>
      <c r="AM30" s="21"/>
      <c r="AN30" s="67"/>
      <c r="AO30" s="67"/>
      <c r="AP30" s="68"/>
    </row>
    <row r="31" spans="1:154" s="43" customFormat="1" ht="14.1" customHeight="1">
      <c r="A31" s="59"/>
      <c r="B31" s="59"/>
      <c r="C31" s="61"/>
      <c r="D31" s="47"/>
      <c r="E31" s="62"/>
      <c r="F31" s="62"/>
      <c r="G31" s="38"/>
      <c r="H31" s="39"/>
      <c r="I31" s="38"/>
      <c r="J31" s="63"/>
      <c r="K31" s="62"/>
      <c r="L31" s="62"/>
      <c r="M31" s="63"/>
      <c r="N31" s="62"/>
      <c r="O31" s="38"/>
      <c r="P31" s="41"/>
      <c r="Q31" s="63"/>
      <c r="R31" s="41"/>
      <c r="S31" s="63"/>
      <c r="T31" s="41"/>
      <c r="U31" s="63"/>
      <c r="V31" s="26"/>
      <c r="W31" s="26"/>
      <c r="X31" s="26"/>
      <c r="Y31" s="21"/>
      <c r="Z31" s="64"/>
      <c r="AA31" s="64"/>
      <c r="AB31" s="65"/>
      <c r="AC31" s="66"/>
      <c r="AD31" s="64"/>
      <c r="AE31" s="67"/>
      <c r="AF31" s="66"/>
      <c r="AG31" s="67"/>
      <c r="AH31" s="68"/>
      <c r="AI31" s="69"/>
      <c r="AJ31" s="21"/>
      <c r="AK31" s="64"/>
      <c r="AL31" s="67"/>
      <c r="AM31" s="21"/>
      <c r="AN31" s="67"/>
      <c r="AO31" s="67"/>
      <c r="AP31" s="68"/>
    </row>
  </sheetData>
  <sortState ref="A5:EX9">
    <sortCondition descending="1" ref="AG5:AG9"/>
  </sortState>
  <mergeCells count="17">
    <mergeCell ref="AK1:AN1"/>
    <mergeCell ref="A1:N1"/>
    <mergeCell ref="Z3:AC3"/>
    <mergeCell ref="AD3:AF3"/>
    <mergeCell ref="T3:U3"/>
    <mergeCell ref="V1:AI1"/>
    <mergeCell ref="E3:F3"/>
    <mergeCell ref="O1:R1"/>
    <mergeCell ref="AO3:AP3"/>
    <mergeCell ref="AK3:AM3"/>
    <mergeCell ref="G3:J3"/>
    <mergeCell ref="K3:L3"/>
    <mergeCell ref="M3:N3"/>
    <mergeCell ref="O3:Q3"/>
    <mergeCell ref="AG3:AH3"/>
    <mergeCell ref="AI3:AJ3"/>
    <mergeCell ref="R3:S3"/>
  </mergeCells>
  <phoneticPr fontId="0" type="noConversion"/>
  <pageMargins left="0.39370078740157483" right="0.19685039370078741" top="0.39370078740157483" bottom="0.39370078740157483" header="0.51181102362204722" footer="0.51181102362204722"/>
  <pageSetup paperSize="9" fitToWidth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6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2" sqref="D32"/>
    </sheetView>
  </sheetViews>
  <sheetFormatPr baseColWidth="10" defaultRowHeight="12.6"/>
  <sheetData/>
  <phoneticPr fontId="2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LM S LD</vt:lpstr>
      <vt:lpstr>Tabelle1</vt:lpstr>
      <vt:lpstr>Tabelle2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Arbeitszimmer</cp:lastModifiedBy>
  <cp:lastPrinted>2018-06-24T12:29:35Z</cp:lastPrinted>
  <dcterms:created xsi:type="dcterms:W3CDTF">2000-04-20T06:06:45Z</dcterms:created>
  <dcterms:modified xsi:type="dcterms:W3CDTF">2018-06-24T13:56:37Z</dcterms:modified>
</cp:coreProperties>
</file>