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19416" windowHeight="11616"/>
  </bookViews>
  <sheets>
    <sheet name="GP LIchtenberg" sheetId="1" r:id="rId1"/>
  </sheet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6" i="1"/>
  <c r="AE6" s="1"/>
  <c r="AD7"/>
  <c r="AE7" s="1"/>
  <c r="Y6"/>
  <c r="W6"/>
  <c r="AD12"/>
  <c r="AE12" s="1"/>
  <c r="T12"/>
  <c r="S12"/>
  <c r="R12"/>
  <c r="Q12"/>
  <c r="T6"/>
  <c r="S6"/>
  <c r="R6"/>
  <c r="Q6"/>
  <c r="T18" l="1"/>
  <c r="L12"/>
  <c r="M12" s="1"/>
  <c r="H12"/>
  <c r="S18"/>
  <c r="R18"/>
  <c r="Q18"/>
  <c r="AD16"/>
  <c r="AE16" s="1"/>
  <c r="AD17"/>
  <c r="AE17" s="1"/>
  <c r="AD14"/>
  <c r="AE14" s="1"/>
  <c r="AD19"/>
  <c r="AE19" s="1"/>
  <c r="AD15"/>
  <c r="AE15" s="1"/>
  <c r="Y8"/>
  <c r="Y9"/>
  <c r="Y7"/>
  <c r="Y16"/>
  <c r="Y17"/>
  <c r="Y14"/>
  <c r="Y19"/>
  <c r="Y18"/>
  <c r="Y15"/>
  <c r="W8"/>
  <c r="W9"/>
  <c r="W7"/>
  <c r="W16"/>
  <c r="W17"/>
  <c r="W14"/>
  <c r="W19"/>
  <c r="W18"/>
  <c r="W15"/>
  <c r="T7"/>
  <c r="S7"/>
  <c r="R7"/>
  <c r="Q7"/>
  <c r="L8"/>
  <c r="M8" s="1"/>
  <c r="L9"/>
  <c r="M9" s="1"/>
  <c r="L7"/>
  <c r="M7" s="1"/>
  <c r="L11"/>
  <c r="M11" s="1"/>
  <c r="L16"/>
  <c r="M16" s="1"/>
  <c r="L17"/>
  <c r="M17" s="1"/>
  <c r="L14"/>
  <c r="M14" s="1"/>
  <c r="L19"/>
  <c r="M19" s="1"/>
  <c r="L18"/>
  <c r="M18" s="1"/>
  <c r="L15"/>
  <c r="M15" s="1"/>
  <c r="L21"/>
  <c r="M21" s="1"/>
  <c r="H8"/>
  <c r="H9"/>
  <c r="H7"/>
  <c r="H11"/>
  <c r="O11" s="1"/>
  <c r="H16"/>
  <c r="H17"/>
  <c r="H14"/>
  <c r="H19"/>
  <c r="H18"/>
  <c r="H15"/>
  <c r="O12" l="1"/>
  <c r="AF12" s="1"/>
  <c r="O9"/>
  <c r="Z9" s="1"/>
  <c r="O15"/>
  <c r="Z15" s="1"/>
  <c r="AF15" s="1"/>
  <c r="O14"/>
  <c r="Z14" s="1"/>
  <c r="AF14" s="1"/>
  <c r="O18"/>
  <c r="Z18" s="1"/>
  <c r="O17"/>
  <c r="Z17" s="1"/>
  <c r="AF17" s="1"/>
  <c r="O19"/>
  <c r="Z19" s="1"/>
  <c r="AF19" s="1"/>
  <c r="O16"/>
  <c r="Z16" s="1"/>
  <c r="AF16" s="1"/>
  <c r="O8"/>
  <c r="Z8" s="1"/>
  <c r="O7"/>
  <c r="Z7" s="1"/>
  <c r="AF7" s="1"/>
  <c r="T19"/>
  <c r="S19"/>
  <c r="R19" l="1"/>
  <c r="Q19"/>
  <c r="T15" l="1"/>
  <c r="S15"/>
  <c r="R15"/>
  <c r="Q15"/>
  <c r="T14"/>
  <c r="S14"/>
  <c r="R14"/>
  <c r="Q14"/>
  <c r="T8" l="1"/>
  <c r="T9"/>
  <c r="T11"/>
  <c r="T16"/>
  <c r="T17"/>
  <c r="S8"/>
  <c r="S9"/>
  <c r="S11"/>
  <c r="S16"/>
  <c r="S17"/>
  <c r="R8"/>
  <c r="R9"/>
  <c r="R11"/>
  <c r="R16"/>
  <c r="R17"/>
  <c r="Q8"/>
  <c r="Q9"/>
  <c r="Q11"/>
  <c r="Q16"/>
  <c r="Q17"/>
  <c r="AD11" l="1"/>
  <c r="AE11" s="1"/>
  <c r="AF11" s="1"/>
  <c r="L6" l="1"/>
  <c r="M6" s="1"/>
  <c r="H6"/>
  <c r="O6" l="1"/>
  <c r="Z6" s="1"/>
  <c r="AF6" s="1"/>
  <c r="Q1" l="1"/>
</calcChain>
</file>

<file path=xl/sharedStrings.xml><?xml version="1.0" encoding="utf-8"?>
<sst xmlns="http://schemas.openxmlformats.org/spreadsheetml/2006/main" count="101" uniqueCount="70">
  <si>
    <t xml:space="preserve"> </t>
  </si>
  <si>
    <t>Name</t>
  </si>
  <si>
    <t>Vorname</t>
  </si>
  <si>
    <t>Verein</t>
  </si>
  <si>
    <t>Klasse</t>
  </si>
  <si>
    <t>Fliege Ziel</t>
  </si>
  <si>
    <t>Fliege Weit Einhand</t>
  </si>
  <si>
    <t>Präzision</t>
  </si>
  <si>
    <t>Gewicht Ziel</t>
  </si>
  <si>
    <t xml:space="preserve"> Gewicht Weit 7,5 g</t>
  </si>
  <si>
    <t>Dreikampf</t>
  </si>
  <si>
    <t>Fünfkampf</t>
  </si>
  <si>
    <t>Fliege Weit Zweihand</t>
  </si>
  <si>
    <t>Gewicht Weit 18g</t>
  </si>
  <si>
    <t>Siebenkampf</t>
  </si>
  <si>
    <t xml:space="preserve">Multi </t>
  </si>
  <si>
    <t>Multi Weit</t>
  </si>
  <si>
    <t>Multi</t>
  </si>
  <si>
    <t>Allround</t>
  </si>
  <si>
    <t>1. Wurf</t>
  </si>
  <si>
    <t>2. Wurf</t>
  </si>
  <si>
    <t>gesamt</t>
  </si>
  <si>
    <t>m</t>
  </si>
  <si>
    <t>Punkte</t>
  </si>
  <si>
    <t>Pl.</t>
  </si>
  <si>
    <t>Ziel</t>
  </si>
  <si>
    <t>Zweikampf</t>
  </si>
  <si>
    <t>Zimmermann</t>
  </si>
  <si>
    <t>S</t>
  </si>
  <si>
    <t>Geisler</t>
  </si>
  <si>
    <t>Jürgen</t>
  </si>
  <si>
    <t>SC Borussia Friedr.</t>
  </si>
  <si>
    <t>Oelke</t>
  </si>
  <si>
    <t>Heinz</t>
  </si>
  <si>
    <t>AF Hohenschönh.</t>
  </si>
  <si>
    <t>Wagner</t>
  </si>
  <si>
    <t>Frank</t>
  </si>
  <si>
    <t>LM</t>
  </si>
  <si>
    <t>LD</t>
  </si>
  <si>
    <t>Ebeling</t>
  </si>
  <si>
    <t>Olaf</t>
  </si>
  <si>
    <t>Hallescher AV/CC</t>
  </si>
  <si>
    <t>Schneider</t>
  </si>
  <si>
    <t>Angelika</t>
  </si>
  <si>
    <t>Hallescher AV</t>
  </si>
  <si>
    <t xml:space="preserve">Frahm </t>
  </si>
  <si>
    <t>Manfred</t>
  </si>
  <si>
    <t>Bitte bei Vorlage der Siegerliste an</t>
  </si>
  <si>
    <t>den DAFV aufkleben.</t>
  </si>
  <si>
    <t>Ausschreibung  wurde durch DAFV genehmigt"</t>
  </si>
  <si>
    <t>Nr.: 11 /2019 gez.: Wolfgang Feige-Lorenz</t>
  </si>
  <si>
    <t>Ergebnisliste Castingsport - Großer Preis von Lichtenberg  2019 Stadion Friedrichsfelde, am 26. Oktober 2019</t>
  </si>
  <si>
    <t>Stein</t>
  </si>
  <si>
    <t>Ralf</t>
  </si>
  <si>
    <t>RV Fuhnetal</t>
  </si>
  <si>
    <t>Bruder</t>
  </si>
  <si>
    <t>Klaus-Jürgen</t>
  </si>
  <si>
    <t>ACV Ermsleben</t>
  </si>
  <si>
    <t>Wölk</t>
  </si>
  <si>
    <t>Winfried</t>
  </si>
  <si>
    <t>AO Zeuthen</t>
  </si>
  <si>
    <t>Jan</t>
  </si>
  <si>
    <t>TG Westewitz</t>
  </si>
  <si>
    <t>Ulrich</t>
  </si>
  <si>
    <t>Christopher</t>
  </si>
  <si>
    <t>Britta</t>
  </si>
  <si>
    <t>Stadler</t>
  </si>
  <si>
    <t>Robin</t>
  </si>
  <si>
    <t>DJM</t>
  </si>
  <si>
    <t>Schönberg</t>
  </si>
</sst>
</file>

<file path=xl/styles.xml><?xml version="1.0" encoding="utf-8"?>
<styleSheet xmlns="http://schemas.openxmlformats.org/spreadsheetml/2006/main">
  <numFmts count="3">
    <numFmt numFmtId="164" formatCode="[$€]#,##0.00_);[Red]\([$€]#,##0.00\)"/>
    <numFmt numFmtId="165" formatCode="#,##0.000"/>
    <numFmt numFmtId="166" formatCode="0.000"/>
  </numFmts>
  <fonts count="32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164" fontId="19" fillId="0" borderId="0" applyFill="0" applyBorder="0" applyAlignment="0" applyProtection="0"/>
    <xf numFmtId="0" fontId="8" fillId="4" borderId="0" applyNumberFormat="0" applyBorder="0" applyAlignment="0" applyProtection="0"/>
    <xf numFmtId="0" fontId="9" fillId="21" borderId="0" applyNumberFormat="0" applyBorder="0" applyAlignment="0" applyProtection="0"/>
    <xf numFmtId="0" fontId="19" fillId="22" borderId="4" applyNumberFormat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9" applyNumberFormat="0" applyAlignment="0" applyProtection="0"/>
  </cellStyleXfs>
  <cellXfs count="99">
    <xf numFmtId="0" fontId="0" fillId="0" borderId="0" xfId="0"/>
    <xf numFmtId="0" fontId="18" fillId="0" borderId="14" xfId="0" applyFont="1" applyBorder="1" applyAlignment="1">
      <alignment horizontal="left"/>
    </xf>
    <xf numFmtId="0" fontId="18" fillId="0" borderId="14" xfId="0" applyFont="1" applyFill="1" applyBorder="1" applyAlignment="1">
      <alignment horizontal="left" shrinkToFit="1"/>
    </xf>
    <xf numFmtId="3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shrinkToFit="1"/>
    </xf>
    <xf numFmtId="166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0" fontId="22" fillId="0" borderId="0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Alignment="1" applyProtection="1"/>
    <xf numFmtId="165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shrinkToFit="1"/>
    </xf>
    <xf numFmtId="4" fontId="22" fillId="0" borderId="0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center"/>
    </xf>
    <xf numFmtId="166" fontId="22" fillId="0" borderId="0" xfId="0" applyNumberFormat="1" applyFont="1" applyFill="1" applyBorder="1" applyAlignment="1" applyProtection="1"/>
    <xf numFmtId="0" fontId="25" fillId="0" borderId="10" xfId="0" applyNumberFormat="1" applyFont="1" applyFill="1" applyBorder="1" applyAlignment="1" applyProtection="1">
      <alignment shrinkToFit="1"/>
    </xf>
    <xf numFmtId="0" fontId="22" fillId="0" borderId="10" xfId="0" applyNumberFormat="1" applyFont="1" applyFill="1" applyBorder="1" applyAlignment="1" applyProtection="1">
      <alignment shrinkToFit="1"/>
    </xf>
    <xf numFmtId="3" fontId="25" fillId="0" borderId="11" xfId="0" applyNumberFormat="1" applyFont="1" applyFill="1" applyBorder="1" applyAlignment="1" applyProtection="1">
      <alignment horizontal="center" shrinkToFit="1"/>
    </xf>
    <xf numFmtId="0" fontId="25" fillId="0" borderId="10" xfId="0" applyNumberFormat="1" applyFont="1" applyFill="1" applyBorder="1" applyAlignment="1" applyProtection="1">
      <alignment horizontal="center" shrinkToFit="1"/>
    </xf>
    <xf numFmtId="166" fontId="25" fillId="0" borderId="10" xfId="0" applyNumberFormat="1" applyFont="1" applyFill="1" applyBorder="1" applyAlignment="1" applyProtection="1">
      <alignment shrinkToFit="1"/>
    </xf>
    <xf numFmtId="0" fontId="26" fillId="0" borderId="10" xfId="0" applyNumberFormat="1" applyFont="1" applyFill="1" applyBorder="1" applyAlignment="1" applyProtection="1">
      <alignment horizontal="center" shrinkToFit="1"/>
    </xf>
    <xf numFmtId="0" fontId="25" fillId="0" borderId="0" xfId="0" applyNumberFormat="1" applyFont="1" applyFill="1" applyBorder="1" applyAlignment="1" applyProtection="1">
      <alignment shrinkToFit="1"/>
    </xf>
    <xf numFmtId="3" fontId="25" fillId="0" borderId="10" xfId="0" applyNumberFormat="1" applyFont="1" applyFill="1" applyBorder="1" applyAlignment="1" applyProtection="1">
      <alignment horizontal="center" shrinkToFit="1"/>
    </xf>
    <xf numFmtId="4" fontId="25" fillId="0" borderId="10" xfId="0" applyNumberFormat="1" applyFont="1" applyFill="1" applyBorder="1" applyAlignment="1" applyProtection="1">
      <alignment horizontal="center" shrinkToFit="1"/>
    </xf>
    <xf numFmtId="2" fontId="25" fillId="0" borderId="10" xfId="0" applyNumberFormat="1" applyFont="1" applyFill="1" applyBorder="1" applyAlignment="1" applyProtection="1">
      <alignment horizontal="center" shrinkToFit="1"/>
    </xf>
    <xf numFmtId="165" fontId="25" fillId="0" borderId="10" xfId="0" applyNumberFormat="1" applyFont="1" applyFill="1" applyBorder="1" applyAlignment="1" applyProtection="1">
      <alignment horizontal="center" shrinkToFit="1"/>
    </xf>
    <xf numFmtId="165" fontId="25" fillId="0" borderId="10" xfId="0" applyNumberFormat="1" applyFont="1" applyFill="1" applyBorder="1" applyAlignment="1" applyProtection="1">
      <alignment shrinkToFit="1"/>
    </xf>
    <xf numFmtId="0" fontId="27" fillId="0" borderId="10" xfId="0" applyNumberFormat="1" applyFont="1" applyFill="1" applyBorder="1" applyAlignment="1" applyProtection="1">
      <alignment horizontal="center" shrinkToFit="1"/>
    </xf>
    <xf numFmtId="4" fontId="25" fillId="0" borderId="10" xfId="0" applyNumberFormat="1" applyFont="1" applyFill="1" applyBorder="1" applyAlignment="1" applyProtection="1">
      <alignment horizontal="right" shrinkToFit="1"/>
    </xf>
    <xf numFmtId="0" fontId="22" fillId="0" borderId="12" xfId="0" applyFont="1" applyBorder="1" applyAlignment="1">
      <alignment horizontal="left"/>
    </xf>
    <xf numFmtId="0" fontId="22" fillId="0" borderId="12" xfId="0" applyFont="1" applyFill="1" applyBorder="1" applyAlignment="1">
      <alignment horizontal="left" shrinkToFit="1"/>
    </xf>
    <xf numFmtId="3" fontId="22" fillId="0" borderId="12" xfId="0" applyNumberFormat="1" applyFont="1" applyFill="1" applyBorder="1" applyAlignment="1" applyProtection="1">
      <alignment horizontal="center"/>
    </xf>
    <xf numFmtId="2" fontId="22" fillId="0" borderId="12" xfId="0" applyNumberFormat="1" applyFont="1" applyFill="1" applyBorder="1" applyAlignment="1" applyProtection="1"/>
    <xf numFmtId="4" fontId="22" fillId="0" borderId="12" xfId="0" applyNumberFormat="1" applyFont="1" applyFill="1" applyBorder="1" applyAlignment="1" applyProtection="1"/>
    <xf numFmtId="165" fontId="22" fillId="0" borderId="1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/>
    </xf>
    <xf numFmtId="0" fontId="23" fillId="0" borderId="12" xfId="0" applyNumberFormat="1" applyFont="1" applyFill="1" applyBorder="1" applyAlignment="1" applyProtection="1">
      <alignment horizontal="center"/>
    </xf>
    <xf numFmtId="0" fontId="22" fillId="0" borderId="12" xfId="0" applyFont="1" applyBorder="1" applyAlignment="1">
      <alignment horizontal="left" shrinkToFit="1"/>
    </xf>
    <xf numFmtId="0" fontId="22" fillId="0" borderId="12" xfId="0" applyFont="1" applyBorder="1" applyAlignment="1">
      <alignment horizontal="center" shrinkToFit="1"/>
    </xf>
    <xf numFmtId="4" fontId="22" fillId="0" borderId="12" xfId="0" applyNumberFormat="1" applyFont="1" applyFill="1" applyBorder="1" applyAlignment="1" applyProtection="1">
      <alignment horizontal="right"/>
    </xf>
    <xf numFmtId="0" fontId="22" fillId="0" borderId="12" xfId="0" applyNumberFormat="1" applyFont="1" applyFill="1" applyBorder="1" applyAlignment="1" applyProtection="1"/>
    <xf numFmtId="166" fontId="22" fillId="0" borderId="12" xfId="0" applyNumberFormat="1" applyFont="1" applyFill="1" applyBorder="1" applyAlignment="1" applyProtection="1"/>
    <xf numFmtId="0" fontId="22" fillId="0" borderId="10" xfId="0" applyNumberFormat="1" applyFont="1" applyFill="1" applyBorder="1" applyAlignment="1" applyProtection="1"/>
    <xf numFmtId="0" fontId="22" fillId="0" borderId="14" xfId="0" applyFont="1" applyFill="1" applyBorder="1" applyAlignment="1">
      <alignment horizontal="left" shrinkToFit="1"/>
    </xf>
    <xf numFmtId="3" fontId="22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/>
    <xf numFmtId="4" fontId="22" fillId="0" borderId="14" xfId="0" applyNumberFormat="1" applyFont="1" applyFill="1" applyBorder="1" applyAlignment="1" applyProtection="1"/>
    <xf numFmtId="165" fontId="22" fillId="0" borderId="14" xfId="0" applyNumberFormat="1" applyFont="1" applyFill="1" applyBorder="1" applyAlignment="1" applyProtection="1"/>
    <xf numFmtId="0" fontId="22" fillId="0" borderId="14" xfId="0" applyNumberFormat="1" applyFont="1" applyFill="1" applyBorder="1" applyAlignment="1" applyProtection="1">
      <alignment horizontal="center"/>
    </xf>
    <xf numFmtId="0" fontId="23" fillId="0" borderId="14" xfId="0" applyNumberFormat="1" applyFont="1" applyFill="1" applyBorder="1" applyAlignment="1" applyProtection="1">
      <alignment horizontal="center"/>
    </xf>
    <xf numFmtId="0" fontId="22" fillId="0" borderId="14" xfId="0" applyFont="1" applyBorder="1" applyAlignment="1">
      <alignment horizontal="left"/>
    </xf>
    <xf numFmtId="4" fontId="22" fillId="0" borderId="14" xfId="0" applyNumberFormat="1" applyFont="1" applyFill="1" applyBorder="1" applyAlignment="1" applyProtection="1">
      <alignment horizontal="right"/>
    </xf>
    <xf numFmtId="0" fontId="24" fillId="0" borderId="14" xfId="0" applyNumberFormat="1" applyFont="1" applyFill="1" applyBorder="1" applyAlignment="1" applyProtection="1">
      <alignment horizontal="center"/>
    </xf>
    <xf numFmtId="0" fontId="22" fillId="0" borderId="14" xfId="0" applyNumberFormat="1" applyFont="1" applyFill="1" applyBorder="1" applyAlignment="1" applyProtection="1"/>
    <xf numFmtId="166" fontId="22" fillId="0" borderId="14" xfId="0" applyNumberFormat="1" applyFont="1" applyFill="1" applyBorder="1" applyAlignment="1" applyProtection="1"/>
    <xf numFmtId="0" fontId="22" fillId="0" borderId="13" xfId="0" applyNumberFormat="1" applyFont="1" applyFill="1" applyBorder="1" applyAlignment="1" applyProtection="1"/>
    <xf numFmtId="0" fontId="22" fillId="0" borderId="14" xfId="0" applyFont="1" applyBorder="1" applyAlignment="1">
      <alignment horizontal="left" shrinkToFit="1"/>
    </xf>
    <xf numFmtId="0" fontId="22" fillId="0" borderId="14" xfId="0" applyFont="1" applyBorder="1" applyAlignment="1">
      <alignment horizontal="center" shrinkToFit="1"/>
    </xf>
    <xf numFmtId="0" fontId="28" fillId="0" borderId="0" xfId="0" applyNumberFormat="1" applyFont="1" applyFill="1" applyBorder="1" applyAlignment="1" applyProtection="1">
      <alignment shrinkToFit="1"/>
    </xf>
    <xf numFmtId="0" fontId="28" fillId="0" borderId="0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/>
    <xf numFmtId="2" fontId="28" fillId="0" borderId="0" xfId="0" applyNumberFormat="1" applyFont="1" applyFill="1" applyBorder="1" applyAlignment="1" applyProtection="1"/>
    <xf numFmtId="165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 shrinkToFit="1"/>
    </xf>
    <xf numFmtId="4" fontId="28" fillId="0" borderId="0" xfId="0" applyNumberFormat="1" applyFont="1" applyFill="1" applyBorder="1" applyAlignment="1" applyProtection="1">
      <alignment horizontal="right"/>
    </xf>
    <xf numFmtId="0" fontId="30" fillId="0" borderId="0" xfId="0" applyNumberFormat="1" applyFont="1" applyFill="1" applyBorder="1" applyAlignment="1" applyProtection="1">
      <alignment horizontal="center"/>
    </xf>
    <xf numFmtId="166" fontId="28" fillId="0" borderId="0" xfId="0" applyNumberFormat="1" applyFont="1" applyFill="1" applyBorder="1" applyAlignment="1" applyProtection="1"/>
    <xf numFmtId="2" fontId="18" fillId="0" borderId="14" xfId="0" applyNumberFormat="1" applyFont="1" applyFill="1" applyBorder="1" applyAlignment="1" applyProtection="1"/>
    <xf numFmtId="4" fontId="18" fillId="0" borderId="14" xfId="0" applyNumberFormat="1" applyFont="1" applyFill="1" applyBorder="1" applyAlignment="1" applyProtection="1"/>
    <xf numFmtId="0" fontId="31" fillId="0" borderId="14" xfId="0" applyNumberFormat="1" applyFont="1" applyFill="1" applyBorder="1" applyAlignment="1" applyProtection="1">
      <alignment horizontal="center"/>
    </xf>
    <xf numFmtId="0" fontId="18" fillId="0" borderId="14" xfId="0" applyFont="1" applyBorder="1" applyAlignment="1">
      <alignment horizontal="left" shrinkToFit="1"/>
    </xf>
    <xf numFmtId="0" fontId="18" fillId="0" borderId="14" xfId="0" applyFont="1" applyBorder="1" applyAlignment="1">
      <alignment horizontal="center" shrinkToFit="1"/>
    </xf>
    <xf numFmtId="0" fontId="18" fillId="0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/>
    <xf numFmtId="165" fontId="18" fillId="0" borderId="14" xfId="0" applyNumberFormat="1" applyFont="1" applyFill="1" applyBorder="1" applyAlignment="1" applyProtection="1"/>
    <xf numFmtId="4" fontId="18" fillId="0" borderId="14" xfId="0" applyNumberFormat="1" applyFont="1" applyFill="1" applyBorder="1" applyAlignment="1" applyProtection="1">
      <alignment horizontal="right"/>
    </xf>
    <xf numFmtId="166" fontId="18" fillId="0" borderId="14" xfId="0" applyNumberFormat="1" applyFont="1" applyFill="1" applyBorder="1" applyAlignment="1" applyProtection="1"/>
    <xf numFmtId="165" fontId="25" fillId="0" borderId="10" xfId="0" applyNumberFormat="1" applyFont="1" applyFill="1" applyBorder="1" applyAlignment="1" applyProtection="1">
      <alignment horizontal="center" shrinkToFit="1"/>
    </xf>
    <xf numFmtId="0" fontId="25" fillId="0" borderId="10" xfId="0" applyNumberFormat="1" applyFont="1" applyFill="1" applyBorder="1" applyAlignment="1" applyProtection="1">
      <alignment horizontal="center" shrinkToFit="1"/>
    </xf>
    <xf numFmtId="4" fontId="25" fillId="0" borderId="11" xfId="0" applyNumberFormat="1" applyFont="1" applyFill="1" applyBorder="1" applyAlignment="1" applyProtection="1">
      <alignment horizontal="center" shrinkToFit="1"/>
    </xf>
    <xf numFmtId="4" fontId="25" fillId="0" borderId="16" xfId="0" applyNumberFormat="1" applyFont="1" applyFill="1" applyBorder="1" applyAlignment="1" applyProtection="1">
      <alignment horizontal="center" shrinkToFit="1"/>
    </xf>
    <xf numFmtId="4" fontId="25" fillId="0" borderId="15" xfId="0" applyNumberFormat="1" applyFont="1" applyFill="1" applyBorder="1" applyAlignment="1" applyProtection="1">
      <alignment horizontal="center" shrinkToFit="1"/>
    </xf>
    <xf numFmtId="0" fontId="20" fillId="0" borderId="0" xfId="0" applyNumberFormat="1" applyFont="1" applyFill="1" applyBorder="1" applyAlignment="1" applyProtection="1">
      <alignment horizontal="left" shrinkToFit="1"/>
    </xf>
    <xf numFmtId="165" fontId="25" fillId="0" borderId="10" xfId="0" applyNumberFormat="1" applyFont="1" applyFill="1" applyBorder="1" applyAlignment="1" applyProtection="1">
      <alignment horizontal="center" shrinkToFit="1"/>
    </xf>
    <xf numFmtId="0" fontId="25" fillId="0" borderId="10" xfId="0" applyNumberFormat="1" applyFont="1" applyFill="1" applyBorder="1" applyAlignment="1" applyProtection="1">
      <alignment horizontal="center" shrinkToFit="1"/>
    </xf>
    <xf numFmtId="0" fontId="20" fillId="0" borderId="0" xfId="0" applyNumberFormat="1" applyFont="1" applyFill="1" applyBorder="1" applyAlignment="1" applyProtection="1">
      <alignment horizontal="center" shrinkToFit="1"/>
    </xf>
  </cellXfs>
  <cellStyles count="43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1 1" xfId="36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2"/>
  <sheetViews>
    <sheetView tabSelected="1" topLeftCell="N1" zoomScale="105" zoomScaleNormal="105" workbookViewId="0">
      <selection activeCell="V22" sqref="V22"/>
    </sheetView>
  </sheetViews>
  <sheetFormatPr baseColWidth="10" defaultColWidth="10" defaultRowHeight="13.8"/>
  <cols>
    <col min="1" max="1" width="15.44140625" style="67" customWidth="1"/>
    <col min="2" max="2" width="12.21875" style="67" customWidth="1"/>
    <col min="3" max="3" width="17.109375" style="67" customWidth="1"/>
    <col min="4" max="4" width="5.33203125" style="68" customWidth="1"/>
    <col min="5" max="5" width="6.44140625" style="69" customWidth="1"/>
    <col min="6" max="6" width="8.109375" style="70" customWidth="1"/>
    <col min="7" max="7" width="8.44140625" style="71" customWidth="1"/>
    <col min="8" max="8" width="7.88671875" style="70" customWidth="1"/>
    <col min="9" max="9" width="6.5546875" style="69" customWidth="1"/>
    <col min="10" max="10" width="7.5546875" style="69" customWidth="1"/>
    <col min="11" max="11" width="6.6640625" style="70" customWidth="1"/>
    <col min="12" max="13" width="9.44140625" style="72" customWidth="1"/>
    <col min="14" max="14" width="3.44140625" style="68" customWidth="1"/>
    <col min="15" max="15" width="9.44140625" style="73" customWidth="1"/>
    <col min="16" max="16" width="3.88671875" style="74" customWidth="1"/>
    <col min="17" max="17" width="12.33203125" style="67" customWidth="1"/>
    <col min="18" max="18" width="11" style="67" customWidth="1"/>
    <col min="19" max="19" width="16.6640625" style="67" customWidth="1"/>
    <col min="20" max="20" width="5.44140625" style="75" customWidth="1"/>
    <col min="21" max="21" width="8" style="70" customWidth="1"/>
    <col min="22" max="22" width="7.109375" style="70" customWidth="1"/>
    <col min="23" max="23" width="7.6640625" style="76" customWidth="1"/>
    <col min="24" max="24" width="7.109375" style="70" customWidth="1"/>
    <col min="25" max="25" width="8.33203125" style="73" customWidth="1"/>
    <col min="26" max="26" width="9.109375" style="72" customWidth="1"/>
    <col min="27" max="27" width="3.44140625" style="77" customWidth="1"/>
    <col min="28" max="28" width="5.6640625" style="73" customWidth="1"/>
    <col min="29" max="29" width="8.6640625" style="73" customWidth="1"/>
    <col min="30" max="30" width="9.44140625" style="78" customWidth="1"/>
    <col min="31" max="32" width="10" style="73"/>
    <col min="33" max="33" width="3.6640625" style="77" customWidth="1"/>
    <col min="34" max="16384" width="10" style="73"/>
  </cols>
  <sheetData>
    <row r="1" spans="1:139" s="8" customFormat="1" ht="23.4" customHeight="1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5"/>
      <c r="L1" s="6"/>
      <c r="M1" s="6" t="s">
        <v>0</v>
      </c>
      <c r="N1" s="7"/>
      <c r="P1" s="9"/>
      <c r="Q1" s="98" t="str">
        <f>A1</f>
        <v>Ergebnisliste Castingsport - Großer Preis von Lichtenberg  2019 Stadion Friedrichsfelde, am 26. Oktober 2019</v>
      </c>
      <c r="R1" s="98"/>
      <c r="S1" s="98"/>
      <c r="T1" s="98"/>
      <c r="U1" s="98"/>
      <c r="V1" s="98"/>
      <c r="W1" s="98"/>
      <c r="X1" s="98"/>
      <c r="Y1" s="98"/>
      <c r="Z1" s="98"/>
      <c r="AA1" s="10"/>
      <c r="AD1" s="11"/>
      <c r="AF1" s="8" t="s">
        <v>0</v>
      </c>
      <c r="AG1" s="9"/>
    </row>
    <row r="2" spans="1:139" s="18" customFormat="1" ht="13.2">
      <c r="A2" s="12"/>
      <c r="B2" s="12"/>
      <c r="C2" s="12"/>
      <c r="D2" s="13"/>
      <c r="E2" s="14"/>
      <c r="F2" s="15"/>
      <c r="G2" s="16"/>
      <c r="H2" s="15"/>
      <c r="I2" s="14"/>
      <c r="J2" s="14"/>
      <c r="K2" s="15"/>
      <c r="L2" s="17"/>
      <c r="M2" s="17"/>
      <c r="N2" s="13"/>
      <c r="P2" s="19"/>
      <c r="Q2" s="12"/>
      <c r="R2" s="12"/>
      <c r="S2" s="12"/>
      <c r="T2" s="20"/>
      <c r="U2" s="15"/>
      <c r="V2" s="15"/>
      <c r="W2" s="21"/>
      <c r="X2" s="15"/>
      <c r="Z2" s="17"/>
      <c r="AA2" s="22"/>
      <c r="AD2" s="23"/>
      <c r="AG2" s="22"/>
    </row>
    <row r="3" spans="1:139" s="24" customFormat="1" ht="14.1" customHeight="1">
      <c r="A3" s="24" t="s">
        <v>1</v>
      </c>
      <c r="B3" s="24" t="s">
        <v>2</v>
      </c>
      <c r="C3" s="25" t="s">
        <v>3</v>
      </c>
      <c r="D3" s="24" t="s">
        <v>4</v>
      </c>
      <c r="E3" s="26" t="s">
        <v>5</v>
      </c>
      <c r="F3" s="92" t="s">
        <v>6</v>
      </c>
      <c r="G3" s="92"/>
      <c r="H3" s="92"/>
      <c r="I3" s="26" t="s">
        <v>7</v>
      </c>
      <c r="J3" s="26" t="s">
        <v>8</v>
      </c>
      <c r="K3" s="92" t="s">
        <v>9</v>
      </c>
      <c r="L3" s="92"/>
      <c r="M3" s="96" t="s">
        <v>10</v>
      </c>
      <c r="N3" s="96"/>
      <c r="O3" s="97" t="s">
        <v>11</v>
      </c>
      <c r="P3" s="97"/>
      <c r="Q3" s="24" t="s">
        <v>1</v>
      </c>
      <c r="R3" s="24" t="s">
        <v>2</v>
      </c>
      <c r="S3" s="24" t="s">
        <v>3</v>
      </c>
      <c r="T3" s="91" t="s">
        <v>4</v>
      </c>
      <c r="U3" s="92" t="s">
        <v>12</v>
      </c>
      <c r="V3" s="93"/>
      <c r="W3" s="94"/>
      <c r="X3" s="92" t="s">
        <v>13</v>
      </c>
      <c r="Y3" s="94"/>
      <c r="Z3" s="90" t="s">
        <v>14</v>
      </c>
      <c r="AA3" s="90"/>
      <c r="AB3" s="24" t="s">
        <v>15</v>
      </c>
      <c r="AC3" s="24" t="s">
        <v>16</v>
      </c>
      <c r="AD3" s="28"/>
      <c r="AE3" s="24" t="s">
        <v>17</v>
      </c>
      <c r="AF3" s="24" t="s">
        <v>18</v>
      </c>
      <c r="AG3" s="29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</row>
    <row r="4" spans="1:139" s="24" customFormat="1" ht="14.1" customHeight="1">
      <c r="C4" s="25"/>
      <c r="E4" s="31"/>
      <c r="F4" s="32" t="s">
        <v>19</v>
      </c>
      <c r="G4" s="33" t="s">
        <v>20</v>
      </c>
      <c r="H4" s="32" t="s">
        <v>21</v>
      </c>
      <c r="I4" s="31" t="s">
        <v>0</v>
      </c>
      <c r="J4" s="31" t="s">
        <v>0</v>
      </c>
      <c r="K4" s="32" t="s">
        <v>22</v>
      </c>
      <c r="L4" s="34" t="s">
        <v>23</v>
      </c>
      <c r="M4" s="35"/>
      <c r="N4" s="27" t="s">
        <v>24</v>
      </c>
      <c r="P4" s="36" t="s">
        <v>24</v>
      </c>
      <c r="T4" s="91"/>
      <c r="U4" s="32" t="s">
        <v>19</v>
      </c>
      <c r="V4" s="32" t="s">
        <v>20</v>
      </c>
      <c r="W4" s="37" t="s">
        <v>21</v>
      </c>
      <c r="X4" s="32" t="s">
        <v>22</v>
      </c>
      <c r="Y4" s="24" t="s">
        <v>23</v>
      </c>
      <c r="Z4" s="35"/>
      <c r="AA4" s="29" t="s">
        <v>24</v>
      </c>
      <c r="AB4" s="24" t="s">
        <v>25</v>
      </c>
      <c r="AC4" s="24" t="s">
        <v>22</v>
      </c>
      <c r="AD4" s="28" t="s">
        <v>23</v>
      </c>
      <c r="AE4" s="24" t="s">
        <v>26</v>
      </c>
      <c r="AG4" s="29" t="s">
        <v>24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</row>
    <row r="5" spans="1:139" s="51" customFormat="1" ht="14.1" customHeight="1">
      <c r="A5" s="38"/>
      <c r="B5" s="38"/>
      <c r="C5" s="39"/>
      <c r="D5" s="40"/>
      <c r="E5" s="40"/>
      <c r="F5" s="41"/>
      <c r="G5" s="41"/>
      <c r="H5" s="42"/>
      <c r="I5" s="40"/>
      <c r="J5" s="40"/>
      <c r="K5" s="42"/>
      <c r="L5" s="43"/>
      <c r="M5" s="43"/>
      <c r="N5" s="44"/>
      <c r="O5" s="43"/>
      <c r="P5" s="45"/>
      <c r="Q5" s="38"/>
      <c r="R5" s="46"/>
      <c r="S5" s="46"/>
      <c r="T5" s="47"/>
      <c r="U5" s="42"/>
      <c r="V5" s="42"/>
      <c r="W5" s="48"/>
      <c r="X5" s="42"/>
      <c r="Y5" s="43"/>
      <c r="Z5" s="43"/>
      <c r="AA5" s="45"/>
      <c r="AB5" s="49"/>
      <c r="AC5" s="49"/>
      <c r="AD5" s="50"/>
      <c r="AE5" s="50"/>
      <c r="AF5" s="43"/>
      <c r="AG5" s="45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</row>
    <row r="6" spans="1:139" s="64" customFormat="1" ht="13.2">
      <c r="A6" s="1" t="s">
        <v>32</v>
      </c>
      <c r="B6" s="1" t="s">
        <v>33</v>
      </c>
      <c r="C6" s="2" t="s">
        <v>31</v>
      </c>
      <c r="D6" s="3" t="s">
        <v>28</v>
      </c>
      <c r="E6" s="53">
        <v>85</v>
      </c>
      <c r="F6" s="54">
        <v>48.73</v>
      </c>
      <c r="G6" s="54">
        <v>48.39</v>
      </c>
      <c r="H6" s="55">
        <f>SUM(F6,G6)</f>
        <v>97.12</v>
      </c>
      <c r="I6" s="53">
        <v>88</v>
      </c>
      <c r="J6" s="53">
        <v>65</v>
      </c>
      <c r="K6" s="55">
        <v>65.900000000000006</v>
      </c>
      <c r="L6" s="56">
        <f>K6*1.5</f>
        <v>98.850000000000009</v>
      </c>
      <c r="M6" s="56">
        <f>I6+J6+L6</f>
        <v>251.85000000000002</v>
      </c>
      <c r="N6" s="57"/>
      <c r="O6" s="56">
        <f>SUM(E6,H6,I6,J6,L6)</f>
        <v>433.97</v>
      </c>
      <c r="P6" s="58">
        <v>1</v>
      </c>
      <c r="Q6" s="59" t="str">
        <f t="shared" ref="Q6:T9" si="0">A6</f>
        <v>Oelke</v>
      </c>
      <c r="R6" s="65" t="str">
        <f t="shared" si="0"/>
        <v>Heinz</v>
      </c>
      <c r="S6" s="65" t="str">
        <f t="shared" si="0"/>
        <v>SC Borussia Friedr.</v>
      </c>
      <c r="T6" s="66" t="str">
        <f t="shared" si="0"/>
        <v>S</v>
      </c>
      <c r="U6" s="55">
        <v>64.72</v>
      </c>
      <c r="V6" s="55">
        <v>59.1</v>
      </c>
      <c r="W6" s="60">
        <f>SUM(U6,V6)</f>
        <v>123.82</v>
      </c>
      <c r="X6" s="55">
        <v>87.85</v>
      </c>
      <c r="Y6" s="56">
        <f>X6*1.5</f>
        <v>131.77499999999998</v>
      </c>
      <c r="Z6" s="56">
        <f>SUM(O6,W6,Y6)</f>
        <v>689.56499999999994</v>
      </c>
      <c r="AA6" s="58">
        <v>1</v>
      </c>
      <c r="AB6" s="62">
        <v>65</v>
      </c>
      <c r="AC6" s="54">
        <v>77.099999999999994</v>
      </c>
      <c r="AD6" s="89">
        <f>AC6*1.5</f>
        <v>115.64999999999999</v>
      </c>
      <c r="AE6" s="89">
        <f>AB6+AD6</f>
        <v>180.64999999999998</v>
      </c>
      <c r="AF6" s="87">
        <f>Z6+AE6</f>
        <v>870.21499999999992</v>
      </c>
      <c r="AG6" s="58">
        <v>1</v>
      </c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</row>
    <row r="7" spans="1:139" s="51" customFormat="1" ht="14.1" customHeight="1">
      <c r="A7" s="1" t="s">
        <v>58</v>
      </c>
      <c r="B7" s="1" t="s">
        <v>59</v>
      </c>
      <c r="C7" s="2" t="s">
        <v>60</v>
      </c>
      <c r="D7" s="3" t="s">
        <v>28</v>
      </c>
      <c r="E7" s="3">
        <v>80</v>
      </c>
      <c r="F7" s="79">
        <v>45.81</v>
      </c>
      <c r="G7" s="79">
        <v>44.6</v>
      </c>
      <c r="H7" s="55">
        <f>SUM(F7,G7)</f>
        <v>90.41</v>
      </c>
      <c r="I7" s="3">
        <v>80</v>
      </c>
      <c r="J7" s="3">
        <v>65</v>
      </c>
      <c r="K7" s="80">
        <v>60.12</v>
      </c>
      <c r="L7" s="56">
        <f>K7*1.5</f>
        <v>90.179999999999993</v>
      </c>
      <c r="M7" s="56">
        <f>I7+J7+L7</f>
        <v>235.18</v>
      </c>
      <c r="N7" s="4"/>
      <c r="O7" s="56">
        <f>SUM(E7,H7,I7,J7,L7)</f>
        <v>405.59</v>
      </c>
      <c r="P7" s="58">
        <v>2</v>
      </c>
      <c r="Q7" s="59" t="str">
        <f t="shared" si="0"/>
        <v>Wölk</v>
      </c>
      <c r="R7" s="65" t="str">
        <f t="shared" si="0"/>
        <v>Winfried</v>
      </c>
      <c r="S7" s="65" t="str">
        <f t="shared" si="0"/>
        <v>AO Zeuthen</v>
      </c>
      <c r="T7" s="66" t="str">
        <f t="shared" si="0"/>
        <v>S</v>
      </c>
      <c r="U7" s="80">
        <v>61.16</v>
      </c>
      <c r="V7" s="80">
        <v>50.76</v>
      </c>
      <c r="W7" s="60">
        <f>SUM(U7,V7)</f>
        <v>111.91999999999999</v>
      </c>
      <c r="X7" s="80">
        <v>90.62</v>
      </c>
      <c r="Y7" s="56">
        <f>X7*1.5</f>
        <v>135.93</v>
      </c>
      <c r="Z7" s="56">
        <f>SUM(O7,W7,Y7)</f>
        <v>653.44000000000005</v>
      </c>
      <c r="AA7" s="58">
        <v>2</v>
      </c>
      <c r="AB7" s="84">
        <v>45</v>
      </c>
      <c r="AC7" s="79">
        <v>75.44</v>
      </c>
      <c r="AD7" s="89">
        <f>AC7*1.5</f>
        <v>113.16</v>
      </c>
      <c r="AE7" s="89">
        <f>AB7+AD7</f>
        <v>158.16</v>
      </c>
      <c r="AF7" s="87">
        <f>Z7+AE7</f>
        <v>811.6</v>
      </c>
      <c r="AG7" s="58">
        <v>2</v>
      </c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</row>
    <row r="8" spans="1:139" s="86" customFormat="1" ht="14.1" customHeight="1">
      <c r="A8" s="1" t="s">
        <v>45</v>
      </c>
      <c r="B8" s="1" t="s">
        <v>46</v>
      </c>
      <c r="C8" s="2" t="s">
        <v>34</v>
      </c>
      <c r="D8" s="3" t="s">
        <v>28</v>
      </c>
      <c r="E8" s="53">
        <v>50</v>
      </c>
      <c r="F8" s="54">
        <v>37.479999999999997</v>
      </c>
      <c r="G8" s="54">
        <v>35.630000000000003</v>
      </c>
      <c r="H8" s="55">
        <f>SUM(F8,G8)</f>
        <v>73.11</v>
      </c>
      <c r="I8" s="53">
        <v>74</v>
      </c>
      <c r="J8" s="53">
        <v>60</v>
      </c>
      <c r="K8" s="55">
        <v>53.74</v>
      </c>
      <c r="L8" s="56">
        <f>K8*1.5</f>
        <v>80.61</v>
      </c>
      <c r="M8" s="56">
        <f>I8+J8+L8</f>
        <v>214.61</v>
      </c>
      <c r="N8" s="57"/>
      <c r="O8" s="56">
        <f>SUM(E8,H8,I8,J8,L8)</f>
        <v>337.72</v>
      </c>
      <c r="P8" s="4">
        <v>4</v>
      </c>
      <c r="Q8" s="59" t="str">
        <f t="shared" si="0"/>
        <v xml:space="preserve">Frahm </v>
      </c>
      <c r="R8" s="65" t="str">
        <f t="shared" si="0"/>
        <v>Manfred</v>
      </c>
      <c r="S8" s="65" t="str">
        <f t="shared" si="0"/>
        <v>AF Hohenschönh.</v>
      </c>
      <c r="T8" s="66" t="str">
        <f t="shared" si="0"/>
        <v>S</v>
      </c>
      <c r="U8" s="55">
        <v>56.38</v>
      </c>
      <c r="V8" s="55">
        <v>50.15</v>
      </c>
      <c r="W8" s="60">
        <f>SUM(U8,V8)</f>
        <v>106.53</v>
      </c>
      <c r="X8" s="55">
        <v>81.83</v>
      </c>
      <c r="Y8" s="56">
        <f>X8*1.5</f>
        <v>122.745</v>
      </c>
      <c r="Z8" s="56">
        <f>SUM(O8,W8,Y8)</f>
        <v>566.995</v>
      </c>
      <c r="AA8" s="58">
        <v>3</v>
      </c>
      <c r="AB8" s="62"/>
      <c r="AC8" s="54"/>
      <c r="AD8" s="63"/>
      <c r="AE8" s="63"/>
      <c r="AF8" s="56"/>
      <c r="AG8" s="5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</row>
    <row r="9" spans="1:139" s="86" customFormat="1" ht="14.1" customHeight="1">
      <c r="A9" s="1" t="s">
        <v>29</v>
      </c>
      <c r="B9" s="1" t="s">
        <v>30</v>
      </c>
      <c r="C9" s="2" t="s">
        <v>31</v>
      </c>
      <c r="D9" s="3" t="s">
        <v>28</v>
      </c>
      <c r="E9" s="3">
        <v>80</v>
      </c>
      <c r="F9" s="79">
        <v>37.53</v>
      </c>
      <c r="G9" s="79">
        <v>36.11</v>
      </c>
      <c r="H9" s="80">
        <f>SUM(F9,G9)</f>
        <v>73.64</v>
      </c>
      <c r="I9" s="3">
        <v>84</v>
      </c>
      <c r="J9" s="3">
        <v>55</v>
      </c>
      <c r="K9" s="80">
        <v>50.41</v>
      </c>
      <c r="L9" s="87">
        <f>K9*1.5</f>
        <v>75.614999999999995</v>
      </c>
      <c r="M9" s="87">
        <f>I9+J9+L9</f>
        <v>214.61500000000001</v>
      </c>
      <c r="N9" s="4"/>
      <c r="O9" s="87">
        <f>SUM(E9,H9,I9,J9,L9)</f>
        <v>368.255</v>
      </c>
      <c r="P9" s="58">
        <v>3</v>
      </c>
      <c r="Q9" s="1" t="str">
        <f t="shared" si="0"/>
        <v>Geisler</v>
      </c>
      <c r="R9" s="82" t="str">
        <f t="shared" si="0"/>
        <v>Jürgen</v>
      </c>
      <c r="S9" s="82" t="str">
        <f t="shared" si="0"/>
        <v>SC Borussia Friedr.</v>
      </c>
      <c r="T9" s="83" t="str">
        <f t="shared" si="0"/>
        <v>S</v>
      </c>
      <c r="U9" s="80">
        <v>46.37</v>
      </c>
      <c r="V9" s="80">
        <v>43.41</v>
      </c>
      <c r="W9" s="88">
        <f>SUM(U9,V9)</f>
        <v>89.78</v>
      </c>
      <c r="X9" s="80">
        <v>67.88</v>
      </c>
      <c r="Y9" s="87">
        <f>X9*1.5</f>
        <v>101.82</v>
      </c>
      <c r="Z9" s="87">
        <f>SUM(O9,W9,Y9)</f>
        <v>559.85500000000002</v>
      </c>
      <c r="AA9" s="4">
        <v>4</v>
      </c>
      <c r="AB9" s="84"/>
      <c r="AC9" s="79"/>
      <c r="AD9" s="89"/>
      <c r="AE9" s="89"/>
      <c r="AF9" s="87"/>
      <c r="AG9" s="58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</row>
    <row r="10" spans="1:139" s="51" customFormat="1" ht="14.1" customHeight="1">
      <c r="A10" s="1"/>
      <c r="B10" s="1"/>
      <c r="C10" s="52"/>
      <c r="D10" s="53"/>
      <c r="E10" s="53"/>
      <c r="F10" s="54"/>
      <c r="G10" s="54"/>
      <c r="H10" s="55"/>
      <c r="I10" s="53"/>
      <c r="J10" s="53"/>
      <c r="K10" s="55"/>
      <c r="L10" s="56"/>
      <c r="M10" s="56"/>
      <c r="N10" s="57"/>
      <c r="O10" s="56"/>
      <c r="P10" s="58"/>
      <c r="Q10" s="59"/>
      <c r="R10" s="65"/>
      <c r="S10" s="65"/>
      <c r="T10" s="66"/>
      <c r="U10" s="55"/>
      <c r="V10" s="55"/>
      <c r="W10" s="60"/>
      <c r="X10" s="55"/>
      <c r="Y10" s="56"/>
      <c r="Z10" s="56"/>
      <c r="AA10" s="58"/>
      <c r="AB10" s="62"/>
      <c r="AC10" s="54"/>
      <c r="AD10" s="63"/>
      <c r="AE10" s="63"/>
      <c r="AF10" s="56"/>
      <c r="AG10" s="5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</row>
    <row r="11" spans="1:139" s="51" customFormat="1" ht="14.1" customHeight="1">
      <c r="A11" s="1" t="s">
        <v>42</v>
      </c>
      <c r="B11" s="1" t="s">
        <v>43</v>
      </c>
      <c r="C11" s="2" t="s">
        <v>44</v>
      </c>
      <c r="D11" s="53" t="s">
        <v>38</v>
      </c>
      <c r="E11" s="53">
        <v>80</v>
      </c>
      <c r="F11" s="54">
        <v>43.45</v>
      </c>
      <c r="G11" s="54">
        <v>42.44</v>
      </c>
      <c r="H11" s="55">
        <f t="shared" ref="H11:H12" si="1">SUM(F11,G11)</f>
        <v>85.89</v>
      </c>
      <c r="I11" s="53">
        <v>74</v>
      </c>
      <c r="J11" s="53">
        <v>50</v>
      </c>
      <c r="K11" s="55">
        <v>58.65</v>
      </c>
      <c r="L11" s="56">
        <f t="shared" ref="L11:L21" si="2">K11*1.5</f>
        <v>87.974999999999994</v>
      </c>
      <c r="M11" s="56">
        <f t="shared" ref="M11:M21" si="3">I11+J11+L11</f>
        <v>211.97499999999999</v>
      </c>
      <c r="N11" s="57"/>
      <c r="O11" s="56">
        <f t="shared" ref="O11:O12" si="4">SUM(E11,H11,I11,J11,L11)</f>
        <v>377.86500000000001</v>
      </c>
      <c r="P11" s="58">
        <v>1</v>
      </c>
      <c r="Q11" s="59" t="str">
        <f t="shared" ref="Q11:T12" si="5">A11</f>
        <v>Schneider</v>
      </c>
      <c r="R11" s="65" t="str">
        <f t="shared" si="5"/>
        <v>Angelika</v>
      </c>
      <c r="S11" s="65" t="str">
        <f t="shared" si="5"/>
        <v>Hallescher AV</v>
      </c>
      <c r="T11" s="66" t="str">
        <f t="shared" si="5"/>
        <v>LD</v>
      </c>
      <c r="U11" s="55"/>
      <c r="V11" s="55"/>
      <c r="W11" s="60"/>
      <c r="X11" s="55"/>
      <c r="Y11" s="56"/>
      <c r="Z11" s="56"/>
      <c r="AA11" s="61"/>
      <c r="AB11" s="62">
        <v>20</v>
      </c>
      <c r="AC11" s="54">
        <v>73.400000000000006</v>
      </c>
      <c r="AD11" s="63">
        <f t="shared" ref="AD11:AD12" si="6">AC11*1.5</f>
        <v>110.10000000000001</v>
      </c>
      <c r="AE11" s="63">
        <f t="shared" ref="AE11:AE12" si="7">AB11+AD11</f>
        <v>130.10000000000002</v>
      </c>
      <c r="AF11" s="56">
        <f>AE11+O11</f>
        <v>507.96500000000003</v>
      </c>
      <c r="AG11" s="58">
        <v>3</v>
      </c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</row>
    <row r="12" spans="1:139" s="51" customFormat="1" ht="14.1" customHeight="1">
      <c r="A12" s="1" t="s">
        <v>27</v>
      </c>
      <c r="B12" s="1" t="s">
        <v>65</v>
      </c>
      <c r="C12" s="2" t="s">
        <v>31</v>
      </c>
      <c r="D12" s="3" t="s">
        <v>38</v>
      </c>
      <c r="E12" s="53">
        <v>60</v>
      </c>
      <c r="F12" s="54">
        <v>46.13</v>
      </c>
      <c r="G12" s="54">
        <v>45.67</v>
      </c>
      <c r="H12" s="55">
        <f t="shared" si="1"/>
        <v>91.800000000000011</v>
      </c>
      <c r="I12" s="53">
        <v>76</v>
      </c>
      <c r="J12" s="53">
        <v>65</v>
      </c>
      <c r="K12" s="55">
        <v>54.56</v>
      </c>
      <c r="L12" s="56">
        <f t="shared" si="2"/>
        <v>81.84</v>
      </c>
      <c r="M12" s="56">
        <f t="shared" si="3"/>
        <v>222.84</v>
      </c>
      <c r="N12" s="57"/>
      <c r="O12" s="56">
        <f t="shared" si="4"/>
        <v>374.64</v>
      </c>
      <c r="P12" s="58">
        <v>2</v>
      </c>
      <c r="Q12" s="59" t="str">
        <f t="shared" si="5"/>
        <v>Zimmermann</v>
      </c>
      <c r="R12" s="65" t="str">
        <f t="shared" si="5"/>
        <v>Britta</v>
      </c>
      <c r="S12" s="65" t="str">
        <f t="shared" si="5"/>
        <v>SC Borussia Friedr.</v>
      </c>
      <c r="T12" s="66" t="str">
        <f t="shared" si="5"/>
        <v>LD</v>
      </c>
      <c r="U12" s="55"/>
      <c r="V12" s="55"/>
      <c r="W12" s="60"/>
      <c r="X12" s="55"/>
      <c r="Y12" s="56"/>
      <c r="Z12" s="56"/>
      <c r="AA12" s="61"/>
      <c r="AB12" s="62">
        <v>45</v>
      </c>
      <c r="AC12" s="54">
        <v>47.93</v>
      </c>
      <c r="AD12" s="63">
        <f t="shared" si="6"/>
        <v>71.894999999999996</v>
      </c>
      <c r="AE12" s="63">
        <f t="shared" si="7"/>
        <v>116.895</v>
      </c>
      <c r="AF12" s="56">
        <f>AE12+O12</f>
        <v>491.53499999999997</v>
      </c>
      <c r="AG12" s="4">
        <v>4</v>
      </c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</row>
    <row r="13" spans="1:139" s="51" customFormat="1" ht="14.1" customHeight="1">
      <c r="A13" s="1"/>
      <c r="B13" s="1"/>
      <c r="C13" s="52"/>
      <c r="D13" s="53"/>
      <c r="E13" s="53"/>
      <c r="F13" s="54"/>
      <c r="G13" s="54"/>
      <c r="H13" s="55"/>
      <c r="I13" s="53"/>
      <c r="J13" s="53"/>
      <c r="K13" s="55"/>
      <c r="L13" s="56"/>
      <c r="M13" s="56"/>
      <c r="N13" s="57"/>
      <c r="O13" s="56"/>
      <c r="P13" s="58"/>
      <c r="Q13" s="59"/>
      <c r="R13" s="65"/>
      <c r="S13" s="65"/>
      <c r="T13" s="66"/>
      <c r="U13" s="55"/>
      <c r="V13" s="55"/>
      <c r="W13" s="60"/>
      <c r="X13" s="55"/>
      <c r="Y13" s="56"/>
      <c r="Z13" s="56"/>
      <c r="AA13" s="58"/>
      <c r="AB13" s="62"/>
      <c r="AC13" s="54"/>
      <c r="AD13" s="63"/>
      <c r="AE13" s="63"/>
      <c r="AF13" s="56"/>
      <c r="AG13" s="5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</row>
    <row r="14" spans="1:139" s="51" customFormat="1" ht="14.1" customHeight="1">
      <c r="A14" s="1" t="s">
        <v>52</v>
      </c>
      <c r="B14" s="1" t="s">
        <v>53</v>
      </c>
      <c r="C14" s="2" t="s">
        <v>54</v>
      </c>
      <c r="D14" s="4" t="s">
        <v>37</v>
      </c>
      <c r="E14" s="53">
        <v>95</v>
      </c>
      <c r="F14" s="54">
        <v>60.69</v>
      </c>
      <c r="G14" s="54">
        <v>57.05</v>
      </c>
      <c r="H14" s="55">
        <f t="shared" ref="H14:H19" si="8">SUM(F14,G14)</f>
        <v>117.74</v>
      </c>
      <c r="I14" s="53">
        <v>94</v>
      </c>
      <c r="J14" s="53">
        <v>100</v>
      </c>
      <c r="K14" s="55">
        <v>76.64</v>
      </c>
      <c r="L14" s="56">
        <f t="shared" ref="L14:L19" si="9">K14*1.5</f>
        <v>114.96000000000001</v>
      </c>
      <c r="M14" s="56">
        <f t="shared" ref="M14:M19" si="10">I14+J14+L14</f>
        <v>308.96000000000004</v>
      </c>
      <c r="N14" s="57"/>
      <c r="O14" s="56">
        <f t="shared" ref="O14:O19" si="11">SUM(E14,H14,I14,J14,L14)</f>
        <v>521.70000000000005</v>
      </c>
      <c r="P14" s="58">
        <v>1</v>
      </c>
      <c r="Q14" s="59" t="str">
        <f t="shared" ref="Q14:T19" si="12">A14</f>
        <v>Stein</v>
      </c>
      <c r="R14" s="65" t="str">
        <f t="shared" si="12"/>
        <v>Ralf</v>
      </c>
      <c r="S14" s="65" t="str">
        <f t="shared" si="12"/>
        <v>RV Fuhnetal</v>
      </c>
      <c r="T14" s="66" t="str">
        <f t="shared" si="12"/>
        <v>LM</v>
      </c>
      <c r="U14" s="55">
        <v>73.489999999999995</v>
      </c>
      <c r="V14" s="55">
        <v>72.73</v>
      </c>
      <c r="W14" s="60">
        <f t="shared" ref="W14:W19" si="13">SUM(U14,V14)</f>
        <v>146.22</v>
      </c>
      <c r="X14" s="55">
        <v>111.27</v>
      </c>
      <c r="Y14" s="56">
        <f t="shared" ref="Y14:Y19" si="14">X14*1.5</f>
        <v>166.905</v>
      </c>
      <c r="Z14" s="56">
        <f t="shared" ref="Z14:Z19" si="15">SUM(O14,W14,Y14)</f>
        <v>834.82500000000005</v>
      </c>
      <c r="AA14" s="58">
        <v>1</v>
      </c>
      <c r="AB14" s="62">
        <v>90</v>
      </c>
      <c r="AC14" s="62">
        <v>100.05</v>
      </c>
      <c r="AD14" s="63">
        <f>AC14*1.5</f>
        <v>150.07499999999999</v>
      </c>
      <c r="AE14" s="63">
        <f>AB14+AD14</f>
        <v>240.07499999999999</v>
      </c>
      <c r="AF14" s="56">
        <f>Z14+AE14</f>
        <v>1074.9000000000001</v>
      </c>
      <c r="AG14" s="58">
        <v>1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</row>
    <row r="15" spans="1:139" s="51" customFormat="1" ht="14.1" customHeight="1">
      <c r="A15" s="1" t="s">
        <v>63</v>
      </c>
      <c r="B15" s="1" t="s">
        <v>64</v>
      </c>
      <c r="C15" s="2" t="s">
        <v>44</v>
      </c>
      <c r="D15" s="4" t="s">
        <v>37</v>
      </c>
      <c r="E15" s="53">
        <v>100</v>
      </c>
      <c r="F15" s="54">
        <v>55.83</v>
      </c>
      <c r="G15" s="54">
        <v>54.88</v>
      </c>
      <c r="H15" s="55">
        <f t="shared" si="8"/>
        <v>110.71000000000001</v>
      </c>
      <c r="I15" s="53">
        <v>96</v>
      </c>
      <c r="J15" s="53">
        <v>95</v>
      </c>
      <c r="K15" s="55">
        <v>71.92</v>
      </c>
      <c r="L15" s="56">
        <f t="shared" si="9"/>
        <v>107.88</v>
      </c>
      <c r="M15" s="56">
        <f t="shared" si="10"/>
        <v>298.88</v>
      </c>
      <c r="N15" s="57"/>
      <c r="O15" s="56">
        <f t="shared" si="11"/>
        <v>509.59000000000003</v>
      </c>
      <c r="P15" s="58">
        <v>2</v>
      </c>
      <c r="Q15" s="59" t="str">
        <f t="shared" si="12"/>
        <v>Ulrich</v>
      </c>
      <c r="R15" s="65" t="str">
        <f t="shared" si="12"/>
        <v>Christopher</v>
      </c>
      <c r="S15" s="65" t="str">
        <f t="shared" si="12"/>
        <v>Hallescher AV</v>
      </c>
      <c r="T15" s="66" t="str">
        <f t="shared" si="12"/>
        <v>LM</v>
      </c>
      <c r="U15" s="55">
        <v>73.83</v>
      </c>
      <c r="V15" s="55">
        <v>73.44</v>
      </c>
      <c r="W15" s="60">
        <f t="shared" si="13"/>
        <v>147.26999999999998</v>
      </c>
      <c r="X15" s="55">
        <v>108.68</v>
      </c>
      <c r="Y15" s="56">
        <f t="shared" si="14"/>
        <v>163.02000000000001</v>
      </c>
      <c r="Z15" s="56">
        <f t="shared" si="15"/>
        <v>819.88</v>
      </c>
      <c r="AA15" s="58">
        <v>2</v>
      </c>
      <c r="AB15" s="62">
        <v>80</v>
      </c>
      <c r="AC15" s="62">
        <v>106.48</v>
      </c>
      <c r="AD15" s="63">
        <f>AC15*1.5</f>
        <v>159.72</v>
      </c>
      <c r="AE15" s="63">
        <f>AB15+AD15</f>
        <v>239.72</v>
      </c>
      <c r="AF15" s="56">
        <f>Z15+AE15</f>
        <v>1059.5999999999999</v>
      </c>
      <c r="AG15" s="58">
        <v>2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</row>
    <row r="16" spans="1:139" s="51" customFormat="1" ht="14.1" customHeight="1">
      <c r="A16" s="1" t="s">
        <v>39</v>
      </c>
      <c r="B16" s="1" t="s">
        <v>40</v>
      </c>
      <c r="C16" s="2" t="s">
        <v>41</v>
      </c>
      <c r="D16" s="53" t="s">
        <v>37</v>
      </c>
      <c r="E16" s="53">
        <v>90</v>
      </c>
      <c r="F16" s="54">
        <v>55.98</v>
      </c>
      <c r="G16" s="54">
        <v>52.72</v>
      </c>
      <c r="H16" s="55">
        <f t="shared" si="8"/>
        <v>108.69999999999999</v>
      </c>
      <c r="I16" s="53">
        <v>100</v>
      </c>
      <c r="J16" s="53">
        <v>95</v>
      </c>
      <c r="K16" s="55">
        <v>72.900000000000006</v>
      </c>
      <c r="L16" s="56">
        <f t="shared" si="9"/>
        <v>109.35000000000001</v>
      </c>
      <c r="M16" s="56">
        <f t="shared" si="10"/>
        <v>304.35000000000002</v>
      </c>
      <c r="N16" s="57"/>
      <c r="O16" s="56">
        <f t="shared" si="11"/>
        <v>503.05</v>
      </c>
      <c r="P16" s="58">
        <v>3</v>
      </c>
      <c r="Q16" s="59" t="str">
        <f t="shared" si="12"/>
        <v>Ebeling</v>
      </c>
      <c r="R16" s="65" t="str">
        <f t="shared" si="12"/>
        <v>Olaf</v>
      </c>
      <c r="S16" s="65" t="str">
        <f t="shared" si="12"/>
        <v>Hallescher AV/CC</v>
      </c>
      <c r="T16" s="66" t="str">
        <f t="shared" si="12"/>
        <v>LM</v>
      </c>
      <c r="U16" s="55">
        <v>77.23</v>
      </c>
      <c r="V16" s="55">
        <v>76.489999999999995</v>
      </c>
      <c r="W16" s="60">
        <f t="shared" si="13"/>
        <v>153.72</v>
      </c>
      <c r="X16" s="55">
        <v>101.42</v>
      </c>
      <c r="Y16" s="56">
        <f t="shared" si="14"/>
        <v>152.13</v>
      </c>
      <c r="Z16" s="56">
        <f t="shared" si="15"/>
        <v>808.9</v>
      </c>
      <c r="AA16" s="58">
        <v>3</v>
      </c>
      <c r="AB16" s="62">
        <v>85</v>
      </c>
      <c r="AC16" s="54">
        <v>104.16</v>
      </c>
      <c r="AD16" s="63">
        <f>AC16*1.5</f>
        <v>156.24</v>
      </c>
      <c r="AE16" s="63">
        <f>AB16+AD16</f>
        <v>241.24</v>
      </c>
      <c r="AF16" s="56">
        <f>Z16+AE16</f>
        <v>1050.1399999999999</v>
      </c>
      <c r="AG16" s="58">
        <v>3</v>
      </c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</row>
    <row r="17" spans="1:139" s="51" customFormat="1" ht="14.1" customHeight="1">
      <c r="A17" s="1" t="s">
        <v>35</v>
      </c>
      <c r="B17" s="1" t="s">
        <v>36</v>
      </c>
      <c r="C17" s="2" t="s">
        <v>31</v>
      </c>
      <c r="D17" s="57" t="s">
        <v>37</v>
      </c>
      <c r="E17" s="53">
        <v>90</v>
      </c>
      <c r="F17" s="54">
        <v>60.5</v>
      </c>
      <c r="G17" s="54">
        <v>56.67</v>
      </c>
      <c r="H17" s="55">
        <f t="shared" si="8"/>
        <v>117.17</v>
      </c>
      <c r="I17" s="53">
        <v>90</v>
      </c>
      <c r="J17" s="53">
        <v>85</v>
      </c>
      <c r="K17" s="55">
        <v>68.31</v>
      </c>
      <c r="L17" s="56">
        <f t="shared" si="9"/>
        <v>102.465</v>
      </c>
      <c r="M17" s="56">
        <f t="shared" si="10"/>
        <v>277.46500000000003</v>
      </c>
      <c r="N17" s="57"/>
      <c r="O17" s="56">
        <f t="shared" si="11"/>
        <v>484.63499999999999</v>
      </c>
      <c r="P17" s="4">
        <v>5</v>
      </c>
      <c r="Q17" s="59" t="str">
        <f t="shared" si="12"/>
        <v>Wagner</v>
      </c>
      <c r="R17" s="65" t="str">
        <f t="shared" si="12"/>
        <v>Frank</v>
      </c>
      <c r="S17" s="65" t="str">
        <f t="shared" si="12"/>
        <v>SC Borussia Friedr.</v>
      </c>
      <c r="T17" s="66" t="str">
        <f t="shared" si="12"/>
        <v>LM</v>
      </c>
      <c r="U17" s="55">
        <v>72.92</v>
      </c>
      <c r="V17" s="55">
        <v>69.83</v>
      </c>
      <c r="W17" s="60">
        <f t="shared" si="13"/>
        <v>142.75</v>
      </c>
      <c r="X17" s="55">
        <v>111.06</v>
      </c>
      <c r="Y17" s="56">
        <f t="shared" si="14"/>
        <v>166.59</v>
      </c>
      <c r="Z17" s="56">
        <f t="shared" si="15"/>
        <v>793.97500000000002</v>
      </c>
      <c r="AA17" s="4">
        <v>4</v>
      </c>
      <c r="AB17" s="62">
        <v>95</v>
      </c>
      <c r="AC17" s="54">
        <v>96.86</v>
      </c>
      <c r="AD17" s="63">
        <f>AC17*1.5</f>
        <v>145.29</v>
      </c>
      <c r="AE17" s="63">
        <f>AB17+AD17</f>
        <v>240.29</v>
      </c>
      <c r="AF17" s="56">
        <f>Z17+AE17</f>
        <v>1034.2650000000001</v>
      </c>
      <c r="AG17" s="4">
        <v>4</v>
      </c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</row>
    <row r="18" spans="1:139" s="51" customFormat="1" ht="14.1" customHeight="1">
      <c r="A18" s="1" t="s">
        <v>69</v>
      </c>
      <c r="B18" s="1" t="s">
        <v>61</v>
      </c>
      <c r="C18" s="2" t="s">
        <v>62</v>
      </c>
      <c r="D18" s="4" t="s">
        <v>37</v>
      </c>
      <c r="E18" s="53">
        <v>90</v>
      </c>
      <c r="F18" s="54">
        <v>60.34</v>
      </c>
      <c r="G18" s="54">
        <v>59.82</v>
      </c>
      <c r="H18" s="55">
        <f t="shared" si="8"/>
        <v>120.16</v>
      </c>
      <c r="I18" s="53">
        <v>90</v>
      </c>
      <c r="J18" s="53">
        <v>85</v>
      </c>
      <c r="K18" s="55">
        <v>69.599999999999994</v>
      </c>
      <c r="L18" s="56">
        <f t="shared" si="9"/>
        <v>104.39999999999999</v>
      </c>
      <c r="M18" s="56">
        <f t="shared" si="10"/>
        <v>279.39999999999998</v>
      </c>
      <c r="N18" s="57"/>
      <c r="O18" s="56">
        <f t="shared" si="11"/>
        <v>489.55999999999995</v>
      </c>
      <c r="P18" s="4">
        <v>4</v>
      </c>
      <c r="Q18" s="59" t="str">
        <f t="shared" si="12"/>
        <v>Schönberg</v>
      </c>
      <c r="R18" s="65" t="str">
        <f t="shared" si="12"/>
        <v>Jan</v>
      </c>
      <c r="S18" s="65" t="str">
        <f t="shared" si="12"/>
        <v>TG Westewitz</v>
      </c>
      <c r="T18" s="66" t="str">
        <f t="shared" si="12"/>
        <v>LM</v>
      </c>
      <c r="U18" s="55">
        <v>69.709999999999994</v>
      </c>
      <c r="V18" s="55">
        <v>69.11</v>
      </c>
      <c r="W18" s="60">
        <f t="shared" si="13"/>
        <v>138.82</v>
      </c>
      <c r="X18" s="55">
        <v>89.89</v>
      </c>
      <c r="Y18" s="56">
        <f t="shared" si="14"/>
        <v>134.83500000000001</v>
      </c>
      <c r="Z18" s="56">
        <f t="shared" si="15"/>
        <v>763.21499999999992</v>
      </c>
      <c r="AA18" s="4">
        <v>5</v>
      </c>
      <c r="AB18" s="62"/>
      <c r="AC18" s="62"/>
      <c r="AD18" s="63"/>
      <c r="AE18" s="63"/>
      <c r="AF18" s="56"/>
      <c r="AG18" s="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</row>
    <row r="19" spans="1:139" s="51" customFormat="1" ht="14.1" customHeight="1">
      <c r="A19" s="1" t="s">
        <v>55</v>
      </c>
      <c r="B19" s="1" t="s">
        <v>56</v>
      </c>
      <c r="C19" s="2" t="s">
        <v>57</v>
      </c>
      <c r="D19" s="4" t="s">
        <v>37</v>
      </c>
      <c r="E19" s="53">
        <v>65</v>
      </c>
      <c r="F19" s="54">
        <v>57.83</v>
      </c>
      <c r="G19" s="54">
        <v>57.81</v>
      </c>
      <c r="H19" s="55">
        <f t="shared" si="8"/>
        <v>115.64</v>
      </c>
      <c r="I19" s="53">
        <v>90</v>
      </c>
      <c r="J19" s="53">
        <v>95</v>
      </c>
      <c r="K19" s="55">
        <v>65.89</v>
      </c>
      <c r="L19" s="56">
        <f t="shared" si="9"/>
        <v>98.835000000000008</v>
      </c>
      <c r="M19" s="56">
        <f t="shared" si="10"/>
        <v>283.83500000000004</v>
      </c>
      <c r="N19" s="57"/>
      <c r="O19" s="56">
        <f t="shared" si="11"/>
        <v>464.47500000000002</v>
      </c>
      <c r="P19" s="4">
        <v>6</v>
      </c>
      <c r="Q19" s="59" t="str">
        <f t="shared" si="12"/>
        <v>Bruder</v>
      </c>
      <c r="R19" s="65" t="str">
        <f t="shared" si="12"/>
        <v>Klaus-Jürgen</v>
      </c>
      <c r="S19" s="65" t="str">
        <f t="shared" si="12"/>
        <v>ACV Ermsleben</v>
      </c>
      <c r="T19" s="66" t="str">
        <f t="shared" si="12"/>
        <v>LM</v>
      </c>
      <c r="U19" s="55">
        <v>71.900000000000006</v>
      </c>
      <c r="V19" s="55">
        <v>68</v>
      </c>
      <c r="W19" s="60">
        <f t="shared" si="13"/>
        <v>139.9</v>
      </c>
      <c r="X19" s="55">
        <v>104.57</v>
      </c>
      <c r="Y19" s="56">
        <f t="shared" si="14"/>
        <v>156.85499999999999</v>
      </c>
      <c r="Z19" s="56">
        <f t="shared" si="15"/>
        <v>761.23</v>
      </c>
      <c r="AA19" s="4">
        <v>6</v>
      </c>
      <c r="AB19" s="62">
        <v>90</v>
      </c>
      <c r="AC19" s="62">
        <v>101.42</v>
      </c>
      <c r="AD19" s="63">
        <f>AC19*1.5</f>
        <v>152.13</v>
      </c>
      <c r="AE19" s="63">
        <f>AB19+AD19</f>
        <v>242.13</v>
      </c>
      <c r="AF19" s="56">
        <f>Z19+AE19</f>
        <v>1003.36</v>
      </c>
      <c r="AG19" s="4">
        <v>5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</row>
    <row r="20" spans="1:139" s="86" customFormat="1" ht="14.1" customHeight="1">
      <c r="A20" s="1"/>
      <c r="B20" s="1"/>
      <c r="C20" s="2"/>
      <c r="D20" s="4"/>
      <c r="E20" s="3"/>
      <c r="F20" s="79"/>
      <c r="G20" s="79"/>
      <c r="H20" s="80"/>
      <c r="I20" s="3"/>
      <c r="J20" s="3"/>
      <c r="K20" s="80"/>
      <c r="L20" s="87"/>
      <c r="M20" s="87"/>
      <c r="N20" s="4"/>
      <c r="O20" s="87"/>
      <c r="P20" s="81"/>
      <c r="Q20" s="1"/>
      <c r="R20" s="82"/>
      <c r="S20" s="82"/>
      <c r="T20" s="83"/>
      <c r="U20" s="80"/>
      <c r="V20" s="80"/>
      <c r="W20" s="88"/>
      <c r="X20" s="80"/>
      <c r="Y20" s="87"/>
      <c r="Z20" s="87"/>
      <c r="AA20" s="81"/>
      <c r="AB20" s="84"/>
      <c r="AC20" s="84"/>
      <c r="AD20" s="89"/>
      <c r="AE20" s="89"/>
      <c r="AF20" s="87"/>
      <c r="AG20" s="4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</row>
    <row r="21" spans="1:139" s="86" customFormat="1" ht="14.1" customHeight="1">
      <c r="A21" s="1" t="s">
        <v>66</v>
      </c>
      <c r="B21" s="1" t="s">
        <v>67</v>
      </c>
      <c r="C21" s="2" t="s">
        <v>31</v>
      </c>
      <c r="D21" s="4" t="s">
        <v>68</v>
      </c>
      <c r="E21" s="3"/>
      <c r="F21" s="79"/>
      <c r="G21" s="79"/>
      <c r="H21" s="80"/>
      <c r="I21" s="3">
        <v>38</v>
      </c>
      <c r="J21" s="3">
        <v>15</v>
      </c>
      <c r="K21" s="80">
        <v>38.700000000000003</v>
      </c>
      <c r="L21" s="87">
        <f t="shared" si="2"/>
        <v>58.050000000000004</v>
      </c>
      <c r="M21" s="87">
        <f t="shared" si="3"/>
        <v>111.05000000000001</v>
      </c>
      <c r="N21" s="58">
        <v>1</v>
      </c>
      <c r="O21" s="87"/>
      <c r="P21" s="81"/>
      <c r="Q21" s="1"/>
      <c r="R21" s="82"/>
      <c r="S21" s="82"/>
      <c r="T21" s="83"/>
      <c r="U21" s="80"/>
      <c r="V21" s="80"/>
      <c r="W21" s="88"/>
      <c r="X21" s="80"/>
      <c r="Y21" s="87"/>
      <c r="Z21" s="87"/>
      <c r="AA21" s="81"/>
      <c r="AB21" s="84"/>
      <c r="AC21" s="84"/>
      <c r="AD21" s="89"/>
      <c r="AE21" s="89"/>
      <c r="AF21" s="87"/>
      <c r="AG21" s="4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</row>
    <row r="22" spans="1:139" s="86" customFormat="1" ht="14.1" customHeight="1">
      <c r="A22" s="1"/>
      <c r="B22" s="1"/>
      <c r="C22" s="2"/>
      <c r="D22" s="4"/>
      <c r="E22" s="3"/>
      <c r="F22" s="79"/>
      <c r="G22" s="79"/>
      <c r="H22" s="80"/>
      <c r="I22" s="3"/>
      <c r="J22" s="3"/>
      <c r="K22" s="80"/>
      <c r="L22" s="87"/>
      <c r="M22" s="87"/>
      <c r="N22" s="81"/>
      <c r="O22" s="87"/>
      <c r="P22" s="81"/>
      <c r="Q22" s="1"/>
      <c r="R22" s="82"/>
      <c r="S22" s="82"/>
      <c r="T22" s="83"/>
      <c r="U22" s="80"/>
      <c r="V22" s="80"/>
      <c r="W22" s="88"/>
      <c r="X22" s="80"/>
      <c r="Y22" s="87"/>
      <c r="Z22" s="87"/>
      <c r="AA22" s="4"/>
      <c r="AB22" s="84"/>
      <c r="AC22" s="79"/>
      <c r="AD22" s="89"/>
      <c r="AE22" s="89"/>
      <c r="AF22" s="87"/>
      <c r="AG22" s="4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</row>
    <row r="23" spans="1:139" s="86" customFormat="1" ht="14.1" customHeight="1">
      <c r="A23" s="1"/>
      <c r="B23" s="1"/>
      <c r="C23" s="2"/>
      <c r="D23" s="4"/>
      <c r="E23" s="3"/>
      <c r="F23" s="79"/>
      <c r="G23" s="79"/>
      <c r="H23" s="80"/>
      <c r="I23" s="3"/>
      <c r="J23" s="3"/>
      <c r="K23" s="80"/>
      <c r="L23" s="87"/>
      <c r="M23" s="87"/>
      <c r="N23" s="81"/>
      <c r="O23" s="87"/>
      <c r="P23" s="4"/>
      <c r="Q23" s="1"/>
      <c r="R23" s="82"/>
      <c r="S23" s="82"/>
      <c r="T23" s="83"/>
      <c r="U23" s="80"/>
      <c r="V23" s="80"/>
      <c r="W23" s="88"/>
      <c r="X23" s="80"/>
      <c r="Y23" s="87"/>
      <c r="Z23" s="87"/>
      <c r="AA23" s="4"/>
      <c r="AB23" s="84"/>
      <c r="AC23" s="79"/>
      <c r="AD23" s="89"/>
      <c r="AE23" s="89"/>
      <c r="AF23" s="87"/>
      <c r="AG23" s="4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</row>
    <row r="24" spans="1:139" s="86" customFormat="1" ht="14.1" customHeight="1">
      <c r="A24" s="1"/>
      <c r="B24" s="1"/>
      <c r="C24" s="2"/>
      <c r="D24" s="4"/>
      <c r="E24" s="3"/>
      <c r="F24" s="79"/>
      <c r="G24" s="79"/>
      <c r="H24" s="80"/>
      <c r="I24" s="3"/>
      <c r="J24" s="3"/>
      <c r="K24" s="80"/>
      <c r="L24" s="87"/>
      <c r="M24" s="87"/>
      <c r="N24" s="81"/>
      <c r="O24" s="87"/>
      <c r="P24" s="81"/>
      <c r="Q24" s="1"/>
      <c r="R24" s="82"/>
      <c r="S24" s="82"/>
      <c r="T24" s="83"/>
      <c r="U24" s="80"/>
      <c r="V24" s="80"/>
      <c r="W24" s="88"/>
      <c r="X24" s="80"/>
      <c r="Y24" s="87"/>
      <c r="Z24" s="87"/>
      <c r="AA24" s="4"/>
      <c r="AB24" s="84"/>
      <c r="AC24" s="84"/>
      <c r="AD24" s="89"/>
      <c r="AE24" s="89"/>
      <c r="AF24" s="87"/>
      <c r="AG24" s="4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</row>
    <row r="25" spans="1:139" s="86" customFormat="1" ht="14.1" customHeight="1">
      <c r="A25" s="1"/>
      <c r="B25" s="1"/>
      <c r="C25" s="2"/>
      <c r="D25" s="4"/>
      <c r="E25" s="3"/>
      <c r="F25" s="79"/>
      <c r="G25" s="79"/>
      <c r="H25" s="80"/>
      <c r="I25" s="3"/>
      <c r="J25" s="3"/>
      <c r="K25" s="80"/>
      <c r="L25" s="87"/>
      <c r="M25" s="87"/>
      <c r="N25" s="4"/>
      <c r="O25" s="87"/>
      <c r="P25" s="81"/>
      <c r="Q25" s="1"/>
      <c r="R25" s="82"/>
      <c r="S25" s="82"/>
      <c r="T25" s="83"/>
      <c r="U25" s="80"/>
      <c r="V25" s="80"/>
      <c r="W25" s="88"/>
      <c r="X25" s="80"/>
      <c r="Y25" s="87"/>
      <c r="Z25" s="87"/>
      <c r="AA25" s="4"/>
      <c r="AB25" s="84"/>
      <c r="AC25" s="84"/>
      <c r="AD25" s="89"/>
      <c r="AE25" s="89"/>
      <c r="AF25" s="87"/>
      <c r="AG25" s="4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</row>
    <row r="26" spans="1:139" s="86" customFormat="1" ht="14.1" customHeight="1">
      <c r="A26" s="1"/>
      <c r="B26" s="1"/>
      <c r="C26" s="2"/>
      <c r="D26" s="4"/>
      <c r="E26" s="3"/>
      <c r="F26" s="79"/>
      <c r="G26" s="79"/>
      <c r="H26" s="80"/>
      <c r="I26" s="3"/>
      <c r="J26" s="3"/>
      <c r="K26" s="80"/>
      <c r="L26" s="87"/>
      <c r="M26" s="87"/>
      <c r="N26" s="81"/>
      <c r="O26" s="87"/>
      <c r="P26" s="81"/>
      <c r="Q26" s="1"/>
      <c r="R26" s="82"/>
      <c r="S26" s="82"/>
      <c r="T26" s="83"/>
      <c r="U26" s="80"/>
      <c r="V26" s="80"/>
      <c r="W26" s="88"/>
      <c r="X26" s="80"/>
      <c r="Y26" s="87"/>
      <c r="Z26" s="87"/>
      <c r="AA26" s="4"/>
      <c r="AB26" s="84"/>
      <c r="AC26" s="84"/>
      <c r="AD26" s="89"/>
      <c r="AE26" s="89"/>
      <c r="AF26" s="87"/>
      <c r="AG26" s="4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</row>
    <row r="27" spans="1:139" s="86" customFormat="1" ht="14.1" customHeight="1">
      <c r="A27" s="1"/>
      <c r="B27" s="1"/>
      <c r="C27" s="2"/>
      <c r="D27" s="4"/>
      <c r="E27" s="3"/>
      <c r="F27" s="79"/>
      <c r="G27" s="79"/>
      <c r="H27" s="80"/>
      <c r="I27" s="3"/>
      <c r="J27" s="3"/>
      <c r="K27" s="80"/>
      <c r="L27" s="87"/>
      <c r="M27" s="87"/>
      <c r="N27" s="81"/>
      <c r="O27" s="87"/>
      <c r="P27" s="81"/>
      <c r="Q27" s="1"/>
      <c r="R27" s="82"/>
      <c r="S27" s="82"/>
      <c r="T27" s="83"/>
      <c r="U27" s="80"/>
      <c r="V27" s="80"/>
      <c r="W27" s="88"/>
      <c r="X27" s="80"/>
      <c r="Y27" s="87"/>
      <c r="Z27" s="87"/>
      <c r="AA27" s="4"/>
      <c r="AB27" s="84"/>
      <c r="AC27" s="84"/>
      <c r="AD27" s="89"/>
      <c r="AE27" s="89"/>
      <c r="AF27" s="87"/>
      <c r="AG27" s="4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</row>
    <row r="29" spans="1:139">
      <c r="AB29" s="73" t="s">
        <v>47</v>
      </c>
    </row>
    <row r="30" spans="1:139">
      <c r="AB30" s="73" t="s">
        <v>48</v>
      </c>
    </row>
    <row r="31" spans="1:139">
      <c r="AB31" s="73" t="s">
        <v>49</v>
      </c>
    </row>
    <row r="32" spans="1:139">
      <c r="AB32" s="73" t="s">
        <v>50</v>
      </c>
    </row>
  </sheetData>
  <sortState ref="A6:EI9">
    <sortCondition descending="1" ref="Z6:Z9"/>
  </sortState>
  <mergeCells count="8">
    <mergeCell ref="U3:W3"/>
    <mergeCell ref="X3:Y3"/>
    <mergeCell ref="A1:J1"/>
    <mergeCell ref="F3:H3"/>
    <mergeCell ref="K3:L3"/>
    <mergeCell ref="M3:N3"/>
    <mergeCell ref="O3:P3"/>
    <mergeCell ref="Q1:Z1"/>
  </mergeCells>
  <pageMargins left="0.39374999999999999" right="0.19652777777777777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GP LIchtenberg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Arbeitszimmer</dc:creator>
  <cp:lastModifiedBy>Arbeitszimmer</cp:lastModifiedBy>
  <cp:lastPrinted>2019-10-26T13:54:32Z</cp:lastPrinted>
  <dcterms:created xsi:type="dcterms:W3CDTF">2014-11-02T14:40:34Z</dcterms:created>
  <dcterms:modified xsi:type="dcterms:W3CDTF">2019-10-28T08:46:30Z</dcterms:modified>
</cp:coreProperties>
</file>