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GP LIchtenberg" sheetId="1" r:id="rId1"/>
  </sheets>
  <calcPr calcId="125725"/>
</workbook>
</file>

<file path=xl/calcChain.xml><?xml version="1.0" encoding="utf-8"?>
<calcChain xmlns="http://schemas.openxmlformats.org/spreadsheetml/2006/main">
  <c r="AD13" i="1"/>
  <c r="L10" l="1"/>
  <c r="M10" s="1"/>
  <c r="T7"/>
  <c r="T9"/>
  <c r="T8"/>
  <c r="T12"/>
  <c r="S12"/>
  <c r="S7"/>
  <c r="S9"/>
  <c r="S8"/>
  <c r="H10"/>
  <c r="O10" s="1"/>
  <c r="R7"/>
  <c r="R9"/>
  <c r="R8"/>
  <c r="R12"/>
  <c r="R14"/>
  <c r="R13"/>
  <c r="Q7"/>
  <c r="Q9"/>
  <c r="Q8"/>
  <c r="Q12"/>
  <c r="Q14"/>
  <c r="Q13"/>
  <c r="L7" l="1"/>
  <c r="M7" s="1"/>
  <c r="L9"/>
  <c r="M9" s="1"/>
  <c r="L8"/>
  <c r="M8" s="1"/>
  <c r="L12"/>
  <c r="M12" s="1"/>
  <c r="L14"/>
  <c r="M14" s="1"/>
  <c r="H7"/>
  <c r="O7" s="1"/>
  <c r="H9"/>
  <c r="H8"/>
  <c r="H12"/>
  <c r="H14"/>
  <c r="AD7"/>
  <c r="AE7" s="1"/>
  <c r="AD9"/>
  <c r="AE9" s="1"/>
  <c r="AD12"/>
  <c r="AE12" s="1"/>
  <c r="AD14"/>
  <c r="AE14" s="1"/>
  <c r="AE13"/>
  <c r="Y7"/>
  <c r="Y9"/>
  <c r="Y8"/>
  <c r="Y12"/>
  <c r="Y14"/>
  <c r="Y13"/>
  <c r="W7"/>
  <c r="W9"/>
  <c r="W8"/>
  <c r="W12"/>
  <c r="W14"/>
  <c r="W13"/>
  <c r="L13"/>
  <c r="M13" s="1"/>
  <c r="L15"/>
  <c r="M15" s="1"/>
  <c r="H13"/>
  <c r="H15"/>
  <c r="Q1"/>
  <c r="S14"/>
  <c r="T14"/>
  <c r="S13"/>
  <c r="T13"/>
  <c r="O12" l="1"/>
  <c r="O14"/>
  <c r="Z14" s="1"/>
  <c r="AF14" s="1"/>
  <c r="O13"/>
  <c r="Z13" s="1"/>
  <c r="AF13" s="1"/>
  <c r="O8"/>
  <c r="Z8" s="1"/>
  <c r="O15"/>
  <c r="O9"/>
  <c r="Z9" s="1"/>
  <c r="AF9" s="1"/>
  <c r="Z7"/>
  <c r="AF7" s="1"/>
  <c r="Z12"/>
  <c r="AF12" s="1"/>
</calcChain>
</file>

<file path=xl/sharedStrings.xml><?xml version="1.0" encoding="utf-8"?>
<sst xmlns="http://schemas.openxmlformats.org/spreadsheetml/2006/main" count="131" uniqueCount="88">
  <si>
    <t xml:space="preserve"> </t>
  </si>
  <si>
    <t>Name</t>
  </si>
  <si>
    <t>Vorname</t>
  </si>
  <si>
    <t>Verein</t>
  </si>
  <si>
    <t>Klasse</t>
  </si>
  <si>
    <t>Fliege Ziel</t>
  </si>
  <si>
    <t>Fliege Weit Einhand</t>
  </si>
  <si>
    <t>Präzision</t>
  </si>
  <si>
    <t>Gewicht Ziel</t>
  </si>
  <si>
    <t xml:space="preserve"> Gewicht Weit 7,5 g</t>
  </si>
  <si>
    <t>Dreikampf</t>
  </si>
  <si>
    <t>Fünfkampf</t>
  </si>
  <si>
    <t>Fliege Weit Zweihand</t>
  </si>
  <si>
    <t>Gewicht Weit 18g</t>
  </si>
  <si>
    <t>Siebenkampf</t>
  </si>
  <si>
    <t xml:space="preserve">Multi </t>
  </si>
  <si>
    <t>Multi Weit</t>
  </si>
  <si>
    <t>Multi</t>
  </si>
  <si>
    <t>Allround</t>
  </si>
  <si>
    <t>1. Wurf</t>
  </si>
  <si>
    <t>2. Wurf</t>
  </si>
  <si>
    <t>gesamt</t>
  </si>
  <si>
    <t>m</t>
  </si>
  <si>
    <t>Punkte</t>
  </si>
  <si>
    <t>Pl.</t>
  </si>
  <si>
    <t>Ziel</t>
  </si>
  <si>
    <t>Zweikampf</t>
  </si>
  <si>
    <t>Zimmermann</t>
  </si>
  <si>
    <t>S</t>
  </si>
  <si>
    <t>Geisler</t>
  </si>
  <si>
    <t>Jürgen</t>
  </si>
  <si>
    <t>SC Borussia Friedr.</t>
  </si>
  <si>
    <t>Oelke</t>
  </si>
  <si>
    <t>Heinz</t>
  </si>
  <si>
    <t>Musial</t>
  </si>
  <si>
    <t>Volker</t>
  </si>
  <si>
    <t>Patt</t>
  </si>
  <si>
    <t>Friedrich</t>
  </si>
  <si>
    <t>AF Hohenschönh.</t>
  </si>
  <si>
    <t>Wagner</t>
  </si>
  <si>
    <t>Frank</t>
  </si>
  <si>
    <t>LM</t>
  </si>
  <si>
    <t>Weigel</t>
  </si>
  <si>
    <t>Thomas</t>
  </si>
  <si>
    <t>Britta</t>
  </si>
  <si>
    <t>LD</t>
  </si>
  <si>
    <t>Ergebnisliste Castingsport - Großer Preis von Lichtenberg  2016 Stadion Friedrichsfelde, am 22. Oktober 2016</t>
  </si>
  <si>
    <t>Ebeling</t>
  </si>
  <si>
    <t>Olaf</t>
  </si>
  <si>
    <t>Hallescher AV/CC</t>
  </si>
  <si>
    <t>Paege</t>
  </si>
  <si>
    <t>Oliver</t>
  </si>
  <si>
    <t>Ergebnisse Fly Casting, beim Großen Preis von Lichtenberg  22.10.2016</t>
  </si>
  <si>
    <t>Forelle Dist.</t>
  </si>
  <si>
    <t>Meerf.Dist.</t>
  </si>
  <si>
    <t>Lachs Dis.</t>
  </si>
  <si>
    <t>Forelle Präz.</t>
  </si>
  <si>
    <t>Mehrk.Platzz.</t>
  </si>
  <si>
    <t xml:space="preserve">           Platz </t>
  </si>
  <si>
    <t>Torsten</t>
  </si>
  <si>
    <t>Hüter</t>
  </si>
  <si>
    <t>29,5/Plz.1</t>
  </si>
  <si>
    <t>35,5/2</t>
  </si>
  <si>
    <t>42,5/1</t>
  </si>
  <si>
    <t>50/1</t>
  </si>
  <si>
    <t>25/ Plz.5</t>
  </si>
  <si>
    <t>35,5/1</t>
  </si>
  <si>
    <t>42/2</t>
  </si>
  <si>
    <t xml:space="preserve">  26/7</t>
  </si>
  <si>
    <t xml:space="preserve">Oliver </t>
  </si>
  <si>
    <t xml:space="preserve">       /Plz.7</t>
  </si>
  <si>
    <t>32,5/5</t>
  </si>
  <si>
    <t>43/2</t>
  </si>
  <si>
    <t>28/Plz.4</t>
  </si>
  <si>
    <t>34/3</t>
  </si>
  <si>
    <t>41/4</t>
  </si>
  <si>
    <t>35/5</t>
  </si>
  <si>
    <t>29/Plz.2</t>
  </si>
  <si>
    <t>33,5/4</t>
  </si>
  <si>
    <t>40,5/5</t>
  </si>
  <si>
    <t xml:space="preserve">  30/6</t>
  </si>
  <si>
    <t>25,5/Plz.3</t>
  </si>
  <si>
    <t>28,5/6</t>
  </si>
  <si>
    <t>39/6</t>
  </si>
  <si>
    <t>39/3</t>
  </si>
  <si>
    <t>17,5/Plz.6</t>
  </si>
  <si>
    <t>27,5/7</t>
  </si>
  <si>
    <t xml:space="preserve">        /7</t>
  </si>
</sst>
</file>

<file path=xl/styles.xml><?xml version="1.0" encoding="utf-8"?>
<styleSheet xmlns="http://schemas.openxmlformats.org/spreadsheetml/2006/main">
  <numFmts count="3">
    <numFmt numFmtId="164" formatCode="[$€]#,##0.00_);[Red]\([$€]#,##0.00\)"/>
    <numFmt numFmtId="165" formatCode="#,##0.000"/>
    <numFmt numFmtId="166" formatCode="0.000"/>
  </numFmts>
  <fonts count="33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 Narrow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164" fontId="23" fillId="0" borderId="0" applyFill="0" applyBorder="0" applyAlignment="0" applyProtection="0"/>
    <xf numFmtId="0" fontId="8" fillId="4" borderId="0" applyNumberFormat="0" applyBorder="0" applyAlignment="0" applyProtection="0"/>
    <xf numFmtId="0" fontId="9" fillId="21" borderId="0" applyNumberFormat="0" applyBorder="0" applyAlignment="0" applyProtection="0"/>
    <xf numFmtId="0" fontId="23" fillId="22" borderId="4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9" applyNumberFormat="0" applyAlignment="0" applyProtection="0"/>
  </cellStyleXfs>
  <cellXfs count="83">
    <xf numFmtId="0" fontId="0" fillId="0" borderId="0" xfId="0"/>
    <xf numFmtId="0" fontId="18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/>
    <xf numFmtId="2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165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shrinkToFit="1"/>
    </xf>
    <xf numFmtId="4" fontId="18" fillId="0" borderId="0" xfId="0" applyNumberFormat="1" applyFont="1" applyFill="1" applyBorder="1" applyAlignment="1" applyProtection="1">
      <alignment horizontal="right"/>
    </xf>
    <xf numFmtId="166" fontId="18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165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shrinkToFit="1"/>
    </xf>
    <xf numFmtId="3" fontId="20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shrinkToFit="1"/>
    </xf>
    <xf numFmtId="4" fontId="20" fillId="0" borderId="0" xfId="0" applyNumberFormat="1" applyFont="1" applyFill="1" applyBorder="1" applyAlignment="1" applyProtection="1">
      <alignment horizontal="right"/>
    </xf>
    <xf numFmtId="0" fontId="22" fillId="0" borderId="10" xfId="0" applyNumberFormat="1" applyFont="1" applyFill="1" applyBorder="1" applyAlignment="1" applyProtection="1">
      <alignment shrinkToFit="1"/>
    </xf>
    <xf numFmtId="0" fontId="20" fillId="0" borderId="10" xfId="0" applyNumberFormat="1" applyFont="1" applyFill="1" applyBorder="1" applyAlignment="1" applyProtection="1">
      <alignment shrinkToFit="1"/>
    </xf>
    <xf numFmtId="3" fontId="22" fillId="0" borderId="11" xfId="0" applyNumberFormat="1" applyFont="1" applyFill="1" applyBorder="1" applyAlignment="1" applyProtection="1">
      <alignment horizontal="center" shrinkToFit="1"/>
    </xf>
    <xf numFmtId="165" fontId="22" fillId="0" borderId="10" xfId="0" applyNumberFormat="1" applyFont="1" applyFill="1" applyBorder="1" applyAlignment="1" applyProtection="1">
      <alignment horizontal="center" shrinkToFit="1"/>
    </xf>
    <xf numFmtId="0" fontId="22" fillId="0" borderId="10" xfId="0" applyNumberFormat="1" applyFont="1" applyFill="1" applyBorder="1" applyAlignment="1" applyProtection="1">
      <alignment horizontal="center" shrinkToFit="1"/>
    </xf>
    <xf numFmtId="166" fontId="22" fillId="0" borderId="10" xfId="0" applyNumberFormat="1" applyFont="1" applyFill="1" applyBorder="1" applyAlignment="1" applyProtection="1">
      <alignment shrinkToFit="1"/>
    </xf>
    <xf numFmtId="0" fontId="22" fillId="0" borderId="0" xfId="0" applyNumberFormat="1" applyFont="1" applyFill="1" applyBorder="1" applyAlignment="1" applyProtection="1">
      <alignment shrinkToFit="1"/>
    </xf>
    <xf numFmtId="3" fontId="22" fillId="0" borderId="10" xfId="0" applyNumberFormat="1" applyFont="1" applyFill="1" applyBorder="1" applyAlignment="1" applyProtection="1">
      <alignment horizontal="center" shrinkToFit="1"/>
    </xf>
    <xf numFmtId="4" fontId="22" fillId="0" borderId="10" xfId="0" applyNumberFormat="1" applyFont="1" applyFill="1" applyBorder="1" applyAlignment="1" applyProtection="1">
      <alignment horizontal="center" shrinkToFit="1"/>
    </xf>
    <xf numFmtId="2" fontId="22" fillId="0" borderId="10" xfId="0" applyNumberFormat="1" applyFont="1" applyFill="1" applyBorder="1" applyAlignment="1" applyProtection="1">
      <alignment horizontal="center" shrinkToFit="1"/>
    </xf>
    <xf numFmtId="3" fontId="22" fillId="0" borderId="10" xfId="0" applyNumberFormat="1" applyFont="1" applyFill="1" applyBorder="1" applyAlignment="1" applyProtection="1">
      <alignment shrinkToFit="1"/>
    </xf>
    <xf numFmtId="165" fontId="22" fillId="0" borderId="10" xfId="0" applyNumberFormat="1" applyFont="1" applyFill="1" applyBorder="1" applyAlignment="1" applyProtection="1">
      <alignment shrinkToFit="1"/>
    </xf>
    <xf numFmtId="4" fontId="22" fillId="0" borderId="10" xfId="0" applyNumberFormat="1" applyFont="1" applyFill="1" applyBorder="1" applyAlignment="1" applyProtection="1">
      <alignment horizontal="right" shrinkToFit="1"/>
    </xf>
    <xf numFmtId="165" fontId="20" fillId="0" borderId="12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/>
    <xf numFmtId="166" fontId="20" fillId="0" borderId="12" xfId="0" applyNumberFormat="1" applyFont="1" applyFill="1" applyBorder="1" applyAlignment="1" applyProtection="1"/>
    <xf numFmtId="0" fontId="20" fillId="0" borderId="12" xfId="0" applyFont="1" applyBorder="1" applyAlignment="1">
      <alignment horizontal="left"/>
    </xf>
    <xf numFmtId="0" fontId="20" fillId="0" borderId="12" xfId="0" applyFont="1" applyFill="1" applyBorder="1" applyAlignment="1">
      <alignment horizontal="left" shrinkToFit="1"/>
    </xf>
    <xf numFmtId="3" fontId="20" fillId="0" borderId="12" xfId="0" applyNumberFormat="1" applyFont="1" applyFill="1" applyBorder="1" applyAlignment="1" applyProtection="1">
      <alignment horizontal="center"/>
    </xf>
    <xf numFmtId="2" fontId="20" fillId="0" borderId="12" xfId="0" applyNumberFormat="1" applyFont="1" applyFill="1" applyBorder="1" applyAlignment="1" applyProtection="1"/>
    <xf numFmtId="3" fontId="20" fillId="0" borderId="12" xfId="0" applyNumberFormat="1" applyFont="1" applyFill="1" applyBorder="1" applyAlignment="1" applyProtection="1"/>
    <xf numFmtId="4" fontId="20" fillId="0" borderId="12" xfId="0" applyNumberFormat="1" applyFont="1" applyFill="1" applyBorder="1" applyAlignment="1" applyProtection="1"/>
    <xf numFmtId="0" fontId="20" fillId="0" borderId="12" xfId="0" applyNumberFormat="1" applyFont="1" applyFill="1" applyBorder="1" applyAlignment="1" applyProtection="1">
      <alignment horizontal="center"/>
    </xf>
    <xf numFmtId="0" fontId="20" fillId="0" borderId="12" xfId="0" applyNumberFormat="1" applyFont="1" applyFill="1" applyBorder="1" applyAlignment="1" applyProtection="1"/>
    <xf numFmtId="0" fontId="20" fillId="0" borderId="13" xfId="0" applyNumberFormat="1" applyFont="1" applyFill="1" applyBorder="1" applyAlignment="1" applyProtection="1"/>
    <xf numFmtId="0" fontId="20" fillId="0" borderId="12" xfId="0" applyFont="1" applyBorder="1" applyAlignment="1">
      <alignment horizontal="left" shrinkToFit="1"/>
    </xf>
    <xf numFmtId="0" fontId="20" fillId="0" borderId="12" xfId="0" applyFont="1" applyBorder="1" applyAlignment="1">
      <alignment horizontal="center" shrinkToFit="1"/>
    </xf>
    <xf numFmtId="4" fontId="20" fillId="0" borderId="12" xfId="0" applyNumberFormat="1" applyFont="1" applyFill="1" applyBorder="1" applyAlignment="1" applyProtection="1">
      <alignment horizontal="right"/>
    </xf>
    <xf numFmtId="0" fontId="20" fillId="0" borderId="14" xfId="0" applyFont="1" applyBorder="1" applyAlignment="1">
      <alignment horizontal="left"/>
    </xf>
    <xf numFmtId="0" fontId="20" fillId="0" borderId="14" xfId="0" applyFont="1" applyFill="1" applyBorder="1" applyAlignment="1">
      <alignment horizontal="left" shrinkToFit="1"/>
    </xf>
    <xf numFmtId="3" fontId="20" fillId="0" borderId="14" xfId="0" applyNumberFormat="1" applyFont="1" applyFill="1" applyBorder="1" applyAlignment="1" applyProtection="1">
      <alignment horizontal="center"/>
    </xf>
    <xf numFmtId="2" fontId="20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3" fontId="20" fillId="0" borderId="14" xfId="0" applyNumberFormat="1" applyFont="1" applyFill="1" applyBorder="1" applyAlignment="1" applyProtection="1"/>
    <xf numFmtId="165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Font="1" applyBorder="1" applyAlignment="1">
      <alignment horizontal="left" shrinkToFit="1"/>
    </xf>
    <xf numFmtId="0" fontId="20" fillId="0" borderId="14" xfId="0" applyFont="1" applyBorder="1" applyAlignment="1">
      <alignment horizontal="center" shrinkToFit="1"/>
    </xf>
    <xf numFmtId="4" fontId="20" fillId="0" borderId="14" xfId="0" applyNumberFormat="1" applyFont="1" applyFill="1" applyBorder="1" applyAlignment="1" applyProtection="1">
      <alignment horizontal="right"/>
    </xf>
    <xf numFmtId="0" fontId="20" fillId="0" borderId="14" xfId="0" applyNumberFormat="1" applyFont="1" applyFill="1" applyBorder="1" applyAlignment="1" applyProtection="1"/>
    <xf numFmtId="166" fontId="20" fillId="0" borderId="14" xfId="0" applyNumberFormat="1" applyFont="1" applyFill="1" applyBorder="1" applyAlignment="1" applyProtection="1"/>
    <xf numFmtId="0" fontId="24" fillId="0" borderId="14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5" fillId="0" borderId="10" xfId="0" applyNumberFormat="1" applyFont="1" applyFill="1" applyBorder="1" applyAlignment="1" applyProtection="1">
      <alignment horizontal="center" shrinkToFit="1"/>
    </xf>
    <xf numFmtId="0" fontId="24" fillId="0" borderId="12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shrinkToFit="1"/>
    </xf>
    <xf numFmtId="0" fontId="28" fillId="0" borderId="0" xfId="0" applyNumberFormat="1" applyFont="1" applyFill="1" applyBorder="1" applyAlignment="1" applyProtection="1">
      <alignment horizontal="center"/>
    </xf>
    <xf numFmtId="0" fontId="29" fillId="0" borderId="10" xfId="0" applyNumberFormat="1" applyFont="1" applyFill="1" applyBorder="1" applyAlignment="1" applyProtection="1">
      <alignment horizontal="center" shrinkToFit="1"/>
    </xf>
    <xf numFmtId="0" fontId="28" fillId="0" borderId="14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1" fillId="0" borderId="0" xfId="0" applyFont="1"/>
    <xf numFmtId="0" fontId="32" fillId="0" borderId="0" xfId="0" applyFont="1"/>
    <xf numFmtId="16" fontId="0" fillId="0" borderId="0" xfId="0" applyNumberFormat="1"/>
    <xf numFmtId="0" fontId="19" fillId="0" borderId="0" xfId="0" applyNumberFormat="1" applyFont="1" applyFill="1" applyBorder="1" applyAlignment="1" applyProtection="1">
      <alignment horizontal="left" shrinkToFit="1"/>
    </xf>
    <xf numFmtId="4" fontId="22" fillId="0" borderId="11" xfId="0" applyNumberFormat="1" applyFont="1" applyFill="1" applyBorder="1" applyAlignment="1" applyProtection="1">
      <alignment horizontal="center" shrinkToFit="1"/>
    </xf>
    <xf numFmtId="165" fontId="22" fillId="0" borderId="10" xfId="0" applyNumberFormat="1" applyFont="1" applyFill="1" applyBorder="1" applyAlignment="1" applyProtection="1">
      <alignment horizontal="center" shrinkToFit="1"/>
    </xf>
    <xf numFmtId="0" fontId="22" fillId="0" borderId="10" xfId="0" applyNumberFormat="1" applyFont="1" applyFill="1" applyBorder="1" applyAlignment="1" applyProtection="1">
      <alignment horizontal="center" shrinkToFit="1"/>
    </xf>
  </cellXfs>
  <cellStyles count="43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1 1" xfId="36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2"/>
  <sheetViews>
    <sheetView tabSelected="1" topLeftCell="A15" zoomScale="105" zoomScaleNormal="105" workbookViewId="0">
      <selection activeCell="K28" sqref="K28"/>
    </sheetView>
  </sheetViews>
  <sheetFormatPr baseColWidth="10" defaultColWidth="10" defaultRowHeight="12.75"/>
  <cols>
    <col min="1" max="1" width="15.42578125" style="1" customWidth="1"/>
    <col min="2" max="2" width="10.140625" style="1" customWidth="1"/>
    <col min="3" max="3" width="17.140625" style="1" customWidth="1"/>
    <col min="4" max="4" width="5.28515625" style="2" customWidth="1"/>
    <col min="5" max="5" width="6.42578125" style="3" customWidth="1"/>
    <col min="6" max="6" width="8.140625" style="4" customWidth="1"/>
    <col min="7" max="7" width="8.42578125" style="5" customWidth="1"/>
    <col min="8" max="8" width="7.85546875" style="4" customWidth="1"/>
    <col min="9" max="9" width="6.5703125" style="6" customWidth="1"/>
    <col min="10" max="10" width="7.5703125" style="3" customWidth="1"/>
    <col min="11" max="11" width="6.7109375" style="4" customWidth="1"/>
    <col min="12" max="13" width="9.42578125" style="7" customWidth="1"/>
    <col min="14" max="14" width="3.42578125" style="2" customWidth="1"/>
    <col min="15" max="15" width="9.42578125" style="8" customWidth="1"/>
    <col min="16" max="16" width="3.85546875" style="70" customWidth="1"/>
    <col min="17" max="17" width="12.28515625" style="1" customWidth="1"/>
    <col min="18" max="18" width="9.85546875" style="1" customWidth="1"/>
    <col min="19" max="19" width="16.7109375" style="1" customWidth="1"/>
    <col min="20" max="20" width="5.42578125" style="9" customWidth="1"/>
    <col min="21" max="21" width="7.42578125" style="4" customWidth="1"/>
    <col min="22" max="22" width="7.140625" style="4" customWidth="1"/>
    <col min="23" max="23" width="7.7109375" style="10" customWidth="1"/>
    <col min="24" max="24" width="7.140625" style="4" customWidth="1"/>
    <col min="25" max="25" width="8.28515625" style="8" customWidth="1"/>
    <col min="26" max="26" width="9.140625" style="7" customWidth="1"/>
    <col min="27" max="27" width="3.42578125" style="75" customWidth="1"/>
    <col min="28" max="28" width="5.7109375" style="8" customWidth="1"/>
    <col min="29" max="29" width="8.7109375" style="8" customWidth="1"/>
    <col min="30" max="30" width="9.42578125" style="11" customWidth="1"/>
    <col min="31" max="32" width="10" style="8"/>
    <col min="33" max="33" width="3.7109375" style="75" customWidth="1"/>
    <col min="34" max="16384" width="10" style="8"/>
  </cols>
  <sheetData>
    <row r="1" spans="1:139" s="16" customFormat="1" ht="15.75" customHeight="1">
      <c r="A1" s="79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12"/>
      <c r="L1" s="13"/>
      <c r="M1" s="14" t="s">
        <v>0</v>
      </c>
      <c r="N1" s="15"/>
      <c r="P1" s="67"/>
      <c r="Q1" s="79" t="str">
        <f>A1</f>
        <v>Ergebnisliste Castingsport - Großer Preis von Lichtenberg  2016 Stadion Friedrichsfelde, am 22. Oktober 2016</v>
      </c>
      <c r="R1" s="79"/>
      <c r="S1" s="79"/>
      <c r="T1" s="79"/>
      <c r="U1" s="79"/>
      <c r="V1" s="79"/>
      <c r="W1" s="79"/>
      <c r="X1" s="79"/>
      <c r="Y1" s="79"/>
      <c r="Z1" s="79"/>
      <c r="AA1" s="71"/>
      <c r="AD1" s="18"/>
      <c r="AF1" s="16" t="s">
        <v>0</v>
      </c>
      <c r="AG1" s="72"/>
    </row>
    <row r="2" spans="1:139" s="16" customFormat="1">
      <c r="A2" s="19"/>
      <c r="B2" s="19"/>
      <c r="C2" s="19"/>
      <c r="D2" s="17"/>
      <c r="E2" s="20"/>
      <c r="F2" s="12"/>
      <c r="G2" s="21"/>
      <c r="H2" s="12"/>
      <c r="I2" s="22"/>
      <c r="J2" s="20"/>
      <c r="K2" s="12"/>
      <c r="L2" s="13"/>
      <c r="M2" s="13"/>
      <c r="N2" s="17"/>
      <c r="P2" s="67"/>
      <c r="Q2" s="19"/>
      <c r="R2" s="19"/>
      <c r="S2" s="19"/>
      <c r="T2" s="23"/>
      <c r="U2" s="12"/>
      <c r="V2" s="12"/>
      <c r="W2" s="24"/>
      <c r="X2" s="12"/>
      <c r="Z2" s="13"/>
      <c r="AA2" s="72"/>
      <c r="AD2" s="18"/>
      <c r="AG2" s="72"/>
    </row>
    <row r="3" spans="1:139" s="25" customFormat="1" ht="14.1" customHeight="1">
      <c r="A3" s="25" t="s">
        <v>1</v>
      </c>
      <c r="B3" s="25" t="s">
        <v>2</v>
      </c>
      <c r="C3" s="26" t="s">
        <v>3</v>
      </c>
      <c r="D3" s="25" t="s">
        <v>4</v>
      </c>
      <c r="E3" s="27" t="s">
        <v>5</v>
      </c>
      <c r="F3" s="80" t="s">
        <v>6</v>
      </c>
      <c r="G3" s="80"/>
      <c r="H3" s="80"/>
      <c r="I3" s="27" t="s">
        <v>7</v>
      </c>
      <c r="J3" s="27" t="s">
        <v>8</v>
      </c>
      <c r="K3" s="80" t="s">
        <v>9</v>
      </c>
      <c r="L3" s="80"/>
      <c r="M3" s="81" t="s">
        <v>10</v>
      </c>
      <c r="N3" s="81"/>
      <c r="O3" s="82" t="s">
        <v>11</v>
      </c>
      <c r="P3" s="82"/>
      <c r="Q3" s="25" t="s">
        <v>1</v>
      </c>
      <c r="R3" s="25" t="s">
        <v>2</v>
      </c>
      <c r="S3" s="25" t="s">
        <v>3</v>
      </c>
      <c r="T3" s="29" t="s">
        <v>4</v>
      </c>
      <c r="U3" s="80" t="s">
        <v>12</v>
      </c>
      <c r="V3" s="80"/>
      <c r="W3" s="80"/>
      <c r="X3" s="80" t="s">
        <v>13</v>
      </c>
      <c r="Y3" s="80"/>
      <c r="Z3" s="81" t="s">
        <v>14</v>
      </c>
      <c r="AA3" s="81"/>
      <c r="AB3" s="25" t="s">
        <v>15</v>
      </c>
      <c r="AC3" s="25" t="s">
        <v>16</v>
      </c>
      <c r="AD3" s="30"/>
      <c r="AE3" s="25" t="s">
        <v>17</v>
      </c>
      <c r="AF3" s="25" t="s">
        <v>18</v>
      </c>
      <c r="AG3" s="73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</row>
    <row r="4" spans="1:139" s="25" customFormat="1" ht="14.1" customHeight="1">
      <c r="C4" s="26"/>
      <c r="E4" s="32"/>
      <c r="F4" s="33" t="s">
        <v>19</v>
      </c>
      <c r="G4" s="34" t="s">
        <v>20</v>
      </c>
      <c r="H4" s="33" t="s">
        <v>21</v>
      </c>
      <c r="I4" s="35" t="s">
        <v>0</v>
      </c>
      <c r="J4" s="32" t="s">
        <v>0</v>
      </c>
      <c r="K4" s="33" t="s">
        <v>22</v>
      </c>
      <c r="L4" s="28" t="s">
        <v>23</v>
      </c>
      <c r="M4" s="36"/>
      <c r="N4" s="29" t="s">
        <v>24</v>
      </c>
      <c r="P4" s="68" t="s">
        <v>24</v>
      </c>
      <c r="T4" s="29"/>
      <c r="U4" s="33" t="s">
        <v>19</v>
      </c>
      <c r="V4" s="33" t="s">
        <v>20</v>
      </c>
      <c r="W4" s="37" t="s">
        <v>21</v>
      </c>
      <c r="X4" s="33" t="s">
        <v>22</v>
      </c>
      <c r="Y4" s="25" t="s">
        <v>23</v>
      </c>
      <c r="Z4" s="36"/>
      <c r="AA4" s="73" t="s">
        <v>24</v>
      </c>
      <c r="AB4" s="25" t="s">
        <v>25</v>
      </c>
      <c r="AC4" s="25" t="s">
        <v>22</v>
      </c>
      <c r="AD4" s="30" t="s">
        <v>23</v>
      </c>
      <c r="AE4" s="25" t="s">
        <v>26</v>
      </c>
      <c r="AG4" s="73" t="s">
        <v>24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</row>
    <row r="5" spans="1:139" s="39" customFormat="1" ht="14.1" customHeight="1">
      <c r="A5" s="41"/>
      <c r="B5" s="41"/>
      <c r="C5" s="42"/>
      <c r="D5" s="43"/>
      <c r="E5" s="43"/>
      <c r="F5" s="44"/>
      <c r="G5" s="44"/>
      <c r="H5" s="46"/>
      <c r="I5" s="45"/>
      <c r="J5" s="43"/>
      <c r="K5" s="46"/>
      <c r="L5" s="38"/>
      <c r="M5" s="38"/>
      <c r="N5" s="47"/>
      <c r="O5" s="38"/>
      <c r="P5" s="69"/>
      <c r="Q5" s="41"/>
      <c r="R5" s="41"/>
      <c r="S5" s="50"/>
      <c r="T5" s="51"/>
      <c r="U5" s="46"/>
      <c r="V5" s="46"/>
      <c r="W5" s="52"/>
      <c r="X5" s="46"/>
      <c r="Y5" s="38"/>
      <c r="Z5" s="38"/>
      <c r="AA5" s="69"/>
      <c r="AB5" s="48"/>
      <c r="AC5" s="48"/>
      <c r="AD5" s="40"/>
      <c r="AE5" s="40"/>
      <c r="AF5" s="38"/>
      <c r="AG5" s="69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</row>
    <row r="6" spans="1:139" s="49" customFormat="1">
      <c r="A6" s="53" t="s">
        <v>29</v>
      </c>
      <c r="B6" s="53" t="s">
        <v>30</v>
      </c>
      <c r="C6" s="54" t="s">
        <v>31</v>
      </c>
      <c r="D6" s="55" t="s">
        <v>28</v>
      </c>
      <c r="E6" s="55">
        <v>80</v>
      </c>
      <c r="F6" s="56"/>
      <c r="G6" s="56"/>
      <c r="H6" s="57"/>
      <c r="I6" s="58">
        <v>80</v>
      </c>
      <c r="J6" s="55">
        <v>60</v>
      </c>
      <c r="K6" s="57"/>
      <c r="L6" s="59"/>
      <c r="M6" s="59"/>
      <c r="N6" s="60"/>
      <c r="O6" s="59"/>
      <c r="P6" s="66"/>
      <c r="Q6" s="53"/>
      <c r="R6" s="53"/>
      <c r="S6" s="61"/>
      <c r="T6" s="62"/>
      <c r="U6" s="57"/>
      <c r="V6" s="57"/>
      <c r="W6" s="63"/>
      <c r="X6" s="57"/>
      <c r="Y6" s="59"/>
      <c r="Z6" s="59"/>
      <c r="AA6" s="74"/>
      <c r="AB6" s="64"/>
      <c r="AC6" s="64"/>
      <c r="AD6" s="65"/>
      <c r="AE6" s="65"/>
      <c r="AF6" s="59"/>
      <c r="AG6" s="6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</row>
    <row r="7" spans="1:139" s="39" customFormat="1" ht="14.1" customHeight="1">
      <c r="A7" s="53" t="s">
        <v>32</v>
      </c>
      <c r="B7" s="53" t="s">
        <v>33</v>
      </c>
      <c r="C7" s="54" t="s">
        <v>31</v>
      </c>
      <c r="D7" s="55" t="s">
        <v>28</v>
      </c>
      <c r="E7" s="55">
        <v>95</v>
      </c>
      <c r="F7" s="56">
        <v>40.65</v>
      </c>
      <c r="G7" s="56">
        <v>40.39</v>
      </c>
      <c r="H7" s="57">
        <f>SUM(F7,G7)</f>
        <v>81.039999999999992</v>
      </c>
      <c r="I7" s="58">
        <v>86</v>
      </c>
      <c r="J7" s="55">
        <v>80</v>
      </c>
      <c r="K7" s="57">
        <v>58.04</v>
      </c>
      <c r="L7" s="59">
        <f>K7*1.5</f>
        <v>87.06</v>
      </c>
      <c r="M7" s="59">
        <f>I7+J7+L7</f>
        <v>253.06</v>
      </c>
      <c r="N7" s="60">
        <v>2</v>
      </c>
      <c r="O7" s="59">
        <f>SUM(E7,H7,I7,J7,L7)</f>
        <v>429.09999999999997</v>
      </c>
      <c r="P7" s="66">
        <v>1</v>
      </c>
      <c r="Q7" s="53" t="str">
        <f t="shared" ref="Q7:T9" si="0">A7</f>
        <v>Oelke</v>
      </c>
      <c r="R7" s="53" t="str">
        <f t="shared" si="0"/>
        <v>Heinz</v>
      </c>
      <c r="S7" s="61" t="str">
        <f t="shared" si="0"/>
        <v>SC Borussia Friedr.</v>
      </c>
      <c r="T7" s="62" t="str">
        <f t="shared" si="0"/>
        <v>S</v>
      </c>
      <c r="U7" s="57">
        <v>53.79</v>
      </c>
      <c r="V7" s="57">
        <v>50.63</v>
      </c>
      <c r="W7" s="63">
        <f>SUM(U7,V7)</f>
        <v>104.42</v>
      </c>
      <c r="X7" s="57">
        <v>89.11</v>
      </c>
      <c r="Y7" s="59">
        <f>X7*1.5</f>
        <v>133.66499999999999</v>
      </c>
      <c r="Z7" s="59">
        <f>SUM(O7,W7,Y7)</f>
        <v>667.18499999999995</v>
      </c>
      <c r="AA7" s="66">
        <v>1</v>
      </c>
      <c r="AB7" s="64">
        <v>75</v>
      </c>
      <c r="AC7" s="64">
        <v>89.46</v>
      </c>
      <c r="AD7" s="65">
        <f>AC7*1.5</f>
        <v>134.19</v>
      </c>
      <c r="AE7" s="65">
        <f>AB7+AD7</f>
        <v>209.19</v>
      </c>
      <c r="AF7" s="59">
        <f>Z7+AE7</f>
        <v>876.375</v>
      </c>
      <c r="AG7" s="60">
        <v>4</v>
      </c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</row>
    <row r="8" spans="1:139" s="39" customFormat="1" ht="14.1" customHeight="1">
      <c r="A8" s="53" t="s">
        <v>36</v>
      </c>
      <c r="B8" s="53" t="s">
        <v>37</v>
      </c>
      <c r="C8" s="54" t="s">
        <v>38</v>
      </c>
      <c r="D8" s="55" t="s">
        <v>28</v>
      </c>
      <c r="E8" s="55">
        <v>90</v>
      </c>
      <c r="F8" s="56">
        <v>36.5</v>
      </c>
      <c r="G8" s="56">
        <v>35.770000000000003</v>
      </c>
      <c r="H8" s="57">
        <f>SUM(F8,G8)</f>
        <v>72.27000000000001</v>
      </c>
      <c r="I8" s="58">
        <v>98</v>
      </c>
      <c r="J8" s="55">
        <v>75</v>
      </c>
      <c r="K8" s="57">
        <v>56.2</v>
      </c>
      <c r="L8" s="59">
        <f>K8*1.5</f>
        <v>84.300000000000011</v>
      </c>
      <c r="M8" s="59">
        <f>I8+J8+L8</f>
        <v>257.3</v>
      </c>
      <c r="N8" s="60">
        <v>1</v>
      </c>
      <c r="O8" s="59">
        <f>SUM(E8,H8,I8,J8,L8)</f>
        <v>419.57</v>
      </c>
      <c r="P8" s="66">
        <v>2</v>
      </c>
      <c r="Q8" s="53" t="str">
        <f t="shared" si="0"/>
        <v>Patt</v>
      </c>
      <c r="R8" s="53" t="str">
        <f t="shared" si="0"/>
        <v>Friedrich</v>
      </c>
      <c r="S8" s="61" t="str">
        <f t="shared" si="0"/>
        <v>AF Hohenschönh.</v>
      </c>
      <c r="T8" s="62" t="str">
        <f t="shared" si="0"/>
        <v>S</v>
      </c>
      <c r="U8" s="57">
        <v>41.68</v>
      </c>
      <c r="V8" s="57">
        <v>38.049999999999997</v>
      </c>
      <c r="W8" s="63">
        <f>SUM(U8,V8)</f>
        <v>79.72999999999999</v>
      </c>
      <c r="X8" s="57">
        <v>80.02</v>
      </c>
      <c r="Y8" s="59">
        <f>X8*1.5</f>
        <v>120.03</v>
      </c>
      <c r="Z8" s="59">
        <f>SUM(O8,W8,Y8)</f>
        <v>619.32999999999993</v>
      </c>
      <c r="AA8" s="66">
        <v>2</v>
      </c>
      <c r="AB8" s="64"/>
      <c r="AC8" s="64"/>
      <c r="AD8" s="65"/>
      <c r="AE8" s="65"/>
      <c r="AF8" s="59"/>
      <c r="AG8" s="60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</row>
    <row r="9" spans="1:139" s="39" customFormat="1" ht="14.1" customHeight="1">
      <c r="A9" s="53" t="s">
        <v>34</v>
      </c>
      <c r="B9" s="53" t="s">
        <v>35</v>
      </c>
      <c r="C9" s="54" t="s">
        <v>31</v>
      </c>
      <c r="D9" s="55" t="s">
        <v>28</v>
      </c>
      <c r="E9" s="55">
        <v>80</v>
      </c>
      <c r="F9" s="56">
        <v>36.22</v>
      </c>
      <c r="G9" s="56">
        <v>35.26</v>
      </c>
      <c r="H9" s="57">
        <f>SUM(F9,G9)</f>
        <v>71.47999999999999</v>
      </c>
      <c r="I9" s="58">
        <v>86</v>
      </c>
      <c r="J9" s="55">
        <v>75</v>
      </c>
      <c r="K9" s="57">
        <v>51.14</v>
      </c>
      <c r="L9" s="59">
        <f>K9*1.5</f>
        <v>76.710000000000008</v>
      </c>
      <c r="M9" s="59">
        <f>I9+J9+L9</f>
        <v>237.71</v>
      </c>
      <c r="N9" s="60">
        <v>3</v>
      </c>
      <c r="O9" s="59">
        <f>SUM(E9,H9,I9,J9,L9)</f>
        <v>389.19000000000005</v>
      </c>
      <c r="P9" s="66">
        <v>3</v>
      </c>
      <c r="Q9" s="53" t="str">
        <f t="shared" si="0"/>
        <v>Musial</v>
      </c>
      <c r="R9" s="53" t="str">
        <f t="shared" si="0"/>
        <v>Volker</v>
      </c>
      <c r="S9" s="61" t="str">
        <f t="shared" si="0"/>
        <v>SC Borussia Friedr.</v>
      </c>
      <c r="T9" s="62" t="str">
        <f t="shared" si="0"/>
        <v>S</v>
      </c>
      <c r="U9" s="57">
        <v>48.53</v>
      </c>
      <c r="V9" s="57">
        <v>47.66</v>
      </c>
      <c r="W9" s="63">
        <f>SUM(U9,V9)</f>
        <v>96.19</v>
      </c>
      <c r="X9" s="57">
        <v>79.23</v>
      </c>
      <c r="Y9" s="59">
        <f>X9*1.5</f>
        <v>118.845</v>
      </c>
      <c r="Z9" s="59">
        <f>SUM(O9,W9,Y9)</f>
        <v>604.22500000000002</v>
      </c>
      <c r="AA9" s="66">
        <v>3</v>
      </c>
      <c r="AB9" s="64">
        <v>60</v>
      </c>
      <c r="AC9" s="56">
        <v>67.13</v>
      </c>
      <c r="AD9" s="65">
        <f>AC9*1.5</f>
        <v>100.69499999999999</v>
      </c>
      <c r="AE9" s="65">
        <f>AB9+AD9</f>
        <v>160.69499999999999</v>
      </c>
      <c r="AF9" s="59">
        <f>Z9+AE9</f>
        <v>764.92000000000007</v>
      </c>
      <c r="AG9" s="60">
        <v>5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</row>
    <row r="10" spans="1:139" s="39" customFormat="1" ht="14.1" customHeight="1">
      <c r="A10" s="53" t="s">
        <v>27</v>
      </c>
      <c r="B10" s="53" t="s">
        <v>44</v>
      </c>
      <c r="C10" s="54" t="s">
        <v>31</v>
      </c>
      <c r="D10" s="55" t="s">
        <v>45</v>
      </c>
      <c r="E10" s="55">
        <v>65</v>
      </c>
      <c r="F10" s="56">
        <v>31.8</v>
      </c>
      <c r="G10" s="56">
        <v>30.73</v>
      </c>
      <c r="H10" s="57">
        <f>SUM(F10,G10)</f>
        <v>62.53</v>
      </c>
      <c r="I10" s="58">
        <v>82</v>
      </c>
      <c r="J10" s="55">
        <v>65</v>
      </c>
      <c r="K10" s="57">
        <v>37.729999999999997</v>
      </c>
      <c r="L10" s="59">
        <f>K10*1.5</f>
        <v>56.594999999999999</v>
      </c>
      <c r="M10" s="59">
        <f>I10+J10+L10</f>
        <v>203.595</v>
      </c>
      <c r="N10" s="60">
        <v>4</v>
      </c>
      <c r="O10" s="59">
        <f>SUM(E10,H10,I10,J10,L10)</f>
        <v>331.125</v>
      </c>
      <c r="P10" s="60">
        <v>4</v>
      </c>
      <c r="Q10" s="53"/>
      <c r="R10" s="53"/>
      <c r="S10" s="61"/>
      <c r="T10" s="62"/>
      <c r="U10" s="57"/>
      <c r="V10" s="57"/>
      <c r="W10" s="63"/>
      <c r="X10" s="57"/>
      <c r="Y10" s="59"/>
      <c r="Z10" s="59"/>
      <c r="AA10" s="66"/>
      <c r="AB10" s="64"/>
      <c r="AC10" s="64"/>
      <c r="AD10" s="65"/>
      <c r="AE10" s="65"/>
      <c r="AF10" s="59"/>
      <c r="AG10" s="6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</row>
    <row r="11" spans="1:139" s="39" customFormat="1" ht="14.1" customHeight="1">
      <c r="A11" s="53"/>
      <c r="B11" s="53"/>
      <c r="C11" s="54"/>
      <c r="D11" s="55"/>
      <c r="E11" s="55"/>
      <c r="F11" s="56"/>
      <c r="G11" s="56"/>
      <c r="H11" s="57"/>
      <c r="I11" s="58"/>
      <c r="J11" s="55"/>
      <c r="K11" s="57"/>
      <c r="L11" s="59"/>
      <c r="M11" s="59"/>
      <c r="N11" s="60"/>
      <c r="O11" s="59"/>
      <c r="P11" s="66"/>
      <c r="Q11" s="53"/>
      <c r="R11" s="53"/>
      <c r="S11" s="61"/>
      <c r="T11" s="62"/>
      <c r="U11" s="57"/>
      <c r="V11" s="57"/>
      <c r="W11" s="63"/>
      <c r="X11" s="57"/>
      <c r="Y11" s="59"/>
      <c r="Z11" s="59"/>
      <c r="AA11" s="66"/>
      <c r="AB11" s="64"/>
      <c r="AC11" s="64"/>
      <c r="AD11" s="65"/>
      <c r="AE11" s="65"/>
      <c r="AF11" s="59"/>
      <c r="AG11" s="6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</row>
    <row r="12" spans="1:139" s="39" customFormat="1" ht="14.1" customHeight="1">
      <c r="A12" s="53" t="s">
        <v>47</v>
      </c>
      <c r="B12" s="53" t="s">
        <v>48</v>
      </c>
      <c r="C12" s="54" t="s">
        <v>49</v>
      </c>
      <c r="D12" s="55" t="s">
        <v>41</v>
      </c>
      <c r="E12" s="55">
        <v>100</v>
      </c>
      <c r="F12" s="56">
        <v>45.07</v>
      </c>
      <c r="G12" s="56">
        <v>45.02</v>
      </c>
      <c r="H12" s="57">
        <f>SUM(F12,G12)</f>
        <v>90.09</v>
      </c>
      <c r="I12" s="58">
        <v>98</v>
      </c>
      <c r="J12" s="55">
        <v>100</v>
      </c>
      <c r="K12" s="57">
        <v>69.540000000000006</v>
      </c>
      <c r="L12" s="59">
        <f>K12*1.5</f>
        <v>104.31</v>
      </c>
      <c r="M12" s="59">
        <f>I12+J12+L12</f>
        <v>302.31</v>
      </c>
      <c r="N12" s="60">
        <v>1</v>
      </c>
      <c r="O12" s="59">
        <f>SUM(E12,H12,I12,J12,L12)</f>
        <v>492.40000000000003</v>
      </c>
      <c r="P12" s="66">
        <v>1</v>
      </c>
      <c r="Q12" s="53" t="str">
        <f t="shared" ref="Q12:T14" si="1">A12</f>
        <v>Ebeling</v>
      </c>
      <c r="R12" s="53" t="str">
        <f t="shared" si="1"/>
        <v>Olaf</v>
      </c>
      <c r="S12" s="61" t="str">
        <f t="shared" si="1"/>
        <v>Hallescher AV/CC</v>
      </c>
      <c r="T12" s="62" t="str">
        <f t="shared" si="1"/>
        <v>LM</v>
      </c>
      <c r="U12" s="57">
        <v>67.28</v>
      </c>
      <c r="V12" s="57">
        <v>65.650000000000006</v>
      </c>
      <c r="W12" s="63">
        <f>SUM(U12,V12)</f>
        <v>132.93</v>
      </c>
      <c r="X12" s="57">
        <v>97.47</v>
      </c>
      <c r="Y12" s="59">
        <f>X12*1.5</f>
        <v>146.20499999999998</v>
      </c>
      <c r="Z12" s="59">
        <f>SUM(O12,W12,Y12)</f>
        <v>771.53500000000008</v>
      </c>
      <c r="AA12" s="66">
        <v>1</v>
      </c>
      <c r="AB12" s="64">
        <v>85</v>
      </c>
      <c r="AC12" s="56">
        <v>97.63</v>
      </c>
      <c r="AD12" s="65">
        <f>AC12*1.5</f>
        <v>146.44499999999999</v>
      </c>
      <c r="AE12" s="65">
        <f>AB12+AD12</f>
        <v>231.44499999999999</v>
      </c>
      <c r="AF12" s="59">
        <f>Z12+AE12</f>
        <v>1002.98</v>
      </c>
      <c r="AG12" s="74">
        <v>1</v>
      </c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</row>
    <row r="13" spans="1:139" s="39" customFormat="1" ht="14.1" customHeight="1">
      <c r="A13" s="53" t="s">
        <v>42</v>
      </c>
      <c r="B13" s="53" t="s">
        <v>43</v>
      </c>
      <c r="C13" s="54" t="s">
        <v>31</v>
      </c>
      <c r="D13" s="60" t="s">
        <v>41</v>
      </c>
      <c r="E13" s="55">
        <v>95</v>
      </c>
      <c r="F13" s="56">
        <v>40.9</v>
      </c>
      <c r="G13" s="56">
        <v>40.6</v>
      </c>
      <c r="H13" s="57">
        <f>SUM(F13,G13)</f>
        <v>81.5</v>
      </c>
      <c r="I13" s="58">
        <v>92</v>
      </c>
      <c r="J13" s="55">
        <v>100</v>
      </c>
      <c r="K13" s="57">
        <v>66.37</v>
      </c>
      <c r="L13" s="59">
        <f>K13*1.5</f>
        <v>99.555000000000007</v>
      </c>
      <c r="M13" s="59">
        <f>I13+J13+L13</f>
        <v>291.55500000000001</v>
      </c>
      <c r="N13" s="60">
        <v>2</v>
      </c>
      <c r="O13" s="59">
        <f>SUM(E13,H13,I13,J13,L13)</f>
        <v>468.05500000000001</v>
      </c>
      <c r="P13" s="66">
        <v>2</v>
      </c>
      <c r="Q13" s="53" t="str">
        <f t="shared" si="1"/>
        <v>Weigel</v>
      </c>
      <c r="R13" s="53" t="str">
        <f t="shared" si="1"/>
        <v>Thomas</v>
      </c>
      <c r="S13" s="61" t="str">
        <f t="shared" si="1"/>
        <v>SC Borussia Friedr.</v>
      </c>
      <c r="T13" s="62" t="str">
        <f t="shared" si="1"/>
        <v>LM</v>
      </c>
      <c r="U13" s="57">
        <v>60.95</v>
      </c>
      <c r="V13" s="57">
        <v>59.95</v>
      </c>
      <c r="W13" s="63">
        <f>SUM(U13,V13)</f>
        <v>120.9</v>
      </c>
      <c r="X13" s="57">
        <v>94.39</v>
      </c>
      <c r="Y13" s="59">
        <f>X13*1.5</f>
        <v>141.58500000000001</v>
      </c>
      <c r="Z13" s="59">
        <f>SUM(O13,W13,Y13)</f>
        <v>730.54000000000008</v>
      </c>
      <c r="AA13" s="66">
        <v>2</v>
      </c>
      <c r="AB13" s="64">
        <v>55</v>
      </c>
      <c r="AC13" s="64">
        <v>75.56</v>
      </c>
      <c r="AD13" s="65">
        <f>AC13*1.5</f>
        <v>113.34</v>
      </c>
      <c r="AE13" s="65">
        <f>AB13+AD13</f>
        <v>168.34</v>
      </c>
      <c r="AF13" s="59">
        <f>Z13+AE13</f>
        <v>898.88000000000011</v>
      </c>
      <c r="AG13" s="66">
        <v>3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</row>
    <row r="14" spans="1:139" s="39" customFormat="1" ht="14.1" customHeight="1">
      <c r="A14" s="53" t="s">
        <v>39</v>
      </c>
      <c r="B14" s="53" t="s">
        <v>40</v>
      </c>
      <c r="C14" s="54" t="s">
        <v>31</v>
      </c>
      <c r="D14" s="60" t="s">
        <v>41</v>
      </c>
      <c r="E14" s="55">
        <v>90</v>
      </c>
      <c r="F14" s="56">
        <v>45.13</v>
      </c>
      <c r="G14" s="56">
        <v>44.98</v>
      </c>
      <c r="H14" s="57">
        <f>SUM(F14,G14)</f>
        <v>90.11</v>
      </c>
      <c r="I14" s="58">
        <v>90</v>
      </c>
      <c r="J14" s="55">
        <v>80</v>
      </c>
      <c r="K14" s="57">
        <v>68.38</v>
      </c>
      <c r="L14" s="59">
        <f>K14*1.5</f>
        <v>102.57</v>
      </c>
      <c r="M14" s="59">
        <f>I14+J14+L14</f>
        <v>272.57</v>
      </c>
      <c r="N14" s="60">
        <v>3</v>
      </c>
      <c r="O14" s="59">
        <f>SUM(E14,H14,I14,J14,L14)</f>
        <v>452.68</v>
      </c>
      <c r="P14" s="66">
        <v>3</v>
      </c>
      <c r="Q14" s="53" t="str">
        <f t="shared" si="1"/>
        <v>Wagner</v>
      </c>
      <c r="R14" s="53" t="str">
        <f t="shared" si="1"/>
        <v>Frank</v>
      </c>
      <c r="S14" s="61" t="str">
        <f t="shared" si="1"/>
        <v>SC Borussia Friedr.</v>
      </c>
      <c r="T14" s="62" t="str">
        <f t="shared" si="1"/>
        <v>LM</v>
      </c>
      <c r="U14" s="57">
        <v>63.49</v>
      </c>
      <c r="V14" s="57">
        <v>60.61</v>
      </c>
      <c r="W14" s="63">
        <f>SUM(U14,V14)</f>
        <v>124.1</v>
      </c>
      <c r="X14" s="57">
        <v>97.7</v>
      </c>
      <c r="Y14" s="59">
        <f>X14*1.5</f>
        <v>146.55000000000001</v>
      </c>
      <c r="Z14" s="59">
        <f>SUM(O14,W14,Y14)</f>
        <v>723.32999999999993</v>
      </c>
      <c r="AA14" s="66">
        <v>3</v>
      </c>
      <c r="AB14" s="64">
        <v>95</v>
      </c>
      <c r="AC14" s="64">
        <v>95.28</v>
      </c>
      <c r="AD14" s="65">
        <f>AC14*1.5</f>
        <v>142.92000000000002</v>
      </c>
      <c r="AE14" s="65">
        <f>AB14+AD14</f>
        <v>237.92000000000002</v>
      </c>
      <c r="AF14" s="59">
        <f>Z14+AE14</f>
        <v>961.25</v>
      </c>
      <c r="AG14" s="66">
        <v>2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</row>
    <row r="15" spans="1:139" s="39" customFormat="1" ht="14.1" customHeight="1">
      <c r="A15" s="53" t="s">
        <v>50</v>
      </c>
      <c r="B15" s="53" t="s">
        <v>51</v>
      </c>
      <c r="C15" s="54" t="s">
        <v>31</v>
      </c>
      <c r="D15" s="60" t="s">
        <v>41</v>
      </c>
      <c r="E15" s="55">
        <v>55</v>
      </c>
      <c r="F15" s="56">
        <v>44.68</v>
      </c>
      <c r="G15" s="56">
        <v>42.43</v>
      </c>
      <c r="H15" s="57">
        <f>SUM(F15,G15)</f>
        <v>87.11</v>
      </c>
      <c r="I15" s="58">
        <v>88</v>
      </c>
      <c r="J15" s="55">
        <v>85</v>
      </c>
      <c r="K15" s="57">
        <v>57.91</v>
      </c>
      <c r="L15" s="59">
        <f>K15*1.5</f>
        <v>86.864999999999995</v>
      </c>
      <c r="M15" s="59">
        <f>I15+J15+L15</f>
        <v>259.86500000000001</v>
      </c>
      <c r="N15" s="60">
        <v>4</v>
      </c>
      <c r="O15" s="59">
        <f>SUM(E15,H15,I15,J15,L15)</f>
        <v>401.97500000000002</v>
      </c>
      <c r="P15" s="60">
        <v>4</v>
      </c>
      <c r="Q15" s="53"/>
      <c r="R15" s="53"/>
      <c r="S15" s="61"/>
      <c r="T15" s="62"/>
      <c r="U15" s="57"/>
      <c r="V15" s="57"/>
      <c r="W15" s="63"/>
      <c r="X15" s="57"/>
      <c r="Y15" s="59"/>
      <c r="Z15" s="59"/>
      <c r="AA15" s="66"/>
      <c r="AB15" s="64"/>
      <c r="AC15" s="64"/>
      <c r="AD15" s="65"/>
      <c r="AE15" s="65"/>
      <c r="AF15" s="59"/>
      <c r="AG15" s="6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</row>
    <row r="16" spans="1:139" s="39" customFormat="1" ht="14.1" customHeight="1">
      <c r="A16" s="53"/>
      <c r="B16" s="53"/>
      <c r="C16" s="54"/>
      <c r="D16" s="60"/>
      <c r="E16" s="55"/>
      <c r="F16" s="56"/>
      <c r="G16" s="56"/>
      <c r="H16" s="57"/>
      <c r="I16" s="58"/>
      <c r="J16" s="55"/>
      <c r="K16" s="57"/>
      <c r="L16" s="59"/>
      <c r="M16" s="59"/>
      <c r="N16" s="60"/>
      <c r="O16" s="59"/>
      <c r="P16" s="66"/>
      <c r="Q16" s="53"/>
      <c r="R16" s="53"/>
      <c r="S16" s="61"/>
      <c r="T16" s="62"/>
      <c r="U16" s="57"/>
      <c r="V16" s="57"/>
      <c r="W16" s="63"/>
      <c r="X16" s="57"/>
      <c r="Y16" s="59"/>
      <c r="Z16" s="59"/>
      <c r="AA16" s="74"/>
      <c r="AB16" s="64"/>
      <c r="AC16" s="64"/>
      <c r="AD16" s="65"/>
      <c r="AE16" s="65"/>
      <c r="AF16" s="59"/>
      <c r="AG16" s="74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</row>
    <row r="17" spans="1:139" s="39" customFormat="1" ht="14.1" customHeight="1">
      <c r="A17" s="53"/>
      <c r="B17" s="53"/>
      <c r="C17" s="54"/>
      <c r="D17" s="60"/>
      <c r="E17" s="55"/>
      <c r="F17" s="56"/>
      <c r="G17" s="56"/>
      <c r="H17" s="57"/>
      <c r="I17" s="58"/>
      <c r="J17" s="55"/>
      <c r="K17" s="57"/>
      <c r="L17" s="59"/>
      <c r="M17" s="59"/>
      <c r="N17" s="60"/>
      <c r="O17" s="59"/>
      <c r="P17" s="66"/>
      <c r="Q17" s="53"/>
      <c r="R17" s="53"/>
      <c r="S17" s="61"/>
      <c r="T17" s="62"/>
      <c r="U17" s="57"/>
      <c r="V17" s="57"/>
      <c r="W17" s="63"/>
      <c r="X17" s="57"/>
      <c r="Y17" s="59"/>
      <c r="Z17" s="59"/>
      <c r="AA17" s="74"/>
      <c r="AB17" s="64"/>
      <c r="AC17" s="64"/>
      <c r="AD17" s="65"/>
      <c r="AE17" s="65"/>
      <c r="AF17" s="59"/>
      <c r="AG17" s="74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</row>
    <row r="18" spans="1:139" s="39" customFormat="1" ht="14.1" customHeight="1">
      <c r="A18" s="53"/>
      <c r="B18" s="53"/>
      <c r="C18" s="54"/>
      <c r="D18" s="60"/>
      <c r="E18" s="55"/>
      <c r="F18" s="56"/>
      <c r="G18" s="56"/>
      <c r="H18" s="57"/>
      <c r="I18" s="58"/>
      <c r="J18" s="55"/>
      <c r="K18" s="57"/>
      <c r="L18" s="59"/>
      <c r="M18" s="59"/>
      <c r="N18" s="60"/>
      <c r="O18" s="59"/>
      <c r="P18" s="66"/>
      <c r="Q18" s="53"/>
      <c r="R18" s="53"/>
      <c r="S18" s="61"/>
      <c r="T18" s="62"/>
      <c r="U18" s="57"/>
      <c r="V18" s="57"/>
      <c r="W18" s="63"/>
      <c r="X18" s="57"/>
      <c r="Y18" s="59"/>
      <c r="Z18" s="59"/>
      <c r="AA18" s="74"/>
      <c r="AB18" s="64"/>
      <c r="AC18" s="64"/>
      <c r="AD18" s="65"/>
      <c r="AE18" s="65"/>
      <c r="AF18" s="59"/>
      <c r="AG18" s="74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</row>
    <row r="19" spans="1:139" s="39" customFormat="1" ht="14.1" customHeight="1">
      <c r="A19" s="53"/>
      <c r="B19" s="53"/>
      <c r="C19" s="54"/>
      <c r="D19" s="60"/>
      <c r="E19" s="55"/>
      <c r="F19" s="56"/>
      <c r="G19" s="56"/>
      <c r="H19" s="57"/>
      <c r="I19" s="58"/>
      <c r="J19" s="55"/>
      <c r="K19" s="57"/>
      <c r="L19" s="59"/>
      <c r="M19" s="59"/>
      <c r="N19" s="60"/>
      <c r="O19" s="59"/>
      <c r="P19" s="66"/>
      <c r="Q19" s="53"/>
      <c r="R19" s="53"/>
      <c r="S19" s="61"/>
      <c r="T19" s="62"/>
      <c r="U19" s="57"/>
      <c r="V19" s="57"/>
      <c r="W19" s="63"/>
      <c r="X19" s="57"/>
      <c r="Y19" s="59"/>
      <c r="Z19" s="59"/>
      <c r="AA19" s="74"/>
      <c r="AB19" s="64"/>
      <c r="AC19" s="64"/>
      <c r="AD19" s="65"/>
      <c r="AE19" s="65"/>
      <c r="AF19" s="59"/>
      <c r="AG19" s="74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</row>
    <row r="22" spans="1:139" ht="21">
      <c r="A22" s="76" t="s">
        <v>52</v>
      </c>
      <c r="B22"/>
      <c r="C22"/>
      <c r="D22"/>
      <c r="E22"/>
      <c r="F22"/>
      <c r="G22"/>
      <c r="H22"/>
      <c r="I22"/>
    </row>
    <row r="23" spans="1:139">
      <c r="A23"/>
      <c r="B23"/>
      <c r="C23"/>
      <c r="D23"/>
      <c r="E23"/>
      <c r="F23"/>
      <c r="G23"/>
      <c r="H23"/>
      <c r="I23"/>
    </row>
    <row r="24" spans="1:139" ht="15.75">
      <c r="A24" t="s">
        <v>1</v>
      </c>
      <c r="B24"/>
      <c r="C24" t="s">
        <v>53</v>
      </c>
      <c r="D24" t="s">
        <v>54</v>
      </c>
      <c r="E24" t="s">
        <v>55</v>
      </c>
      <c r="F24" t="s">
        <v>56</v>
      </c>
      <c r="G24" t="s">
        <v>57</v>
      </c>
      <c r="H24" s="77" t="s">
        <v>58</v>
      </c>
      <c r="I24"/>
    </row>
    <row r="25" spans="1:139" ht="15.75">
      <c r="A25" t="s">
        <v>59</v>
      </c>
      <c r="B25" t="s">
        <v>60</v>
      </c>
      <c r="C25" t="s">
        <v>61</v>
      </c>
      <c r="D25" t="s">
        <v>62</v>
      </c>
      <c r="E25" t="s">
        <v>63</v>
      </c>
      <c r="F25" t="s">
        <v>64</v>
      </c>
      <c r="G25">
        <v>5</v>
      </c>
      <c r="H25" s="77">
        <v>1</v>
      </c>
      <c r="I25"/>
    </row>
    <row r="26" spans="1:139" ht="15.75">
      <c r="A26" t="s">
        <v>69</v>
      </c>
      <c r="B26" t="s">
        <v>50</v>
      </c>
      <c r="C26" t="s">
        <v>65</v>
      </c>
      <c r="D26" t="s">
        <v>66</v>
      </c>
      <c r="E26" t="s">
        <v>67</v>
      </c>
      <c r="F26" s="78" t="s">
        <v>68</v>
      </c>
      <c r="G26">
        <v>15</v>
      </c>
      <c r="H26" s="77">
        <v>2</v>
      </c>
      <c r="I26"/>
    </row>
    <row r="27" spans="1:139" ht="15.75">
      <c r="A27" t="s">
        <v>33</v>
      </c>
      <c r="B27" t="s">
        <v>32</v>
      </c>
      <c r="C27" t="s">
        <v>70</v>
      </c>
      <c r="D27" t="s">
        <v>71</v>
      </c>
      <c r="E27" t="s">
        <v>67</v>
      </c>
      <c r="F27" t="s">
        <v>72</v>
      </c>
      <c r="G27">
        <v>16</v>
      </c>
      <c r="H27" s="77">
        <v>3</v>
      </c>
      <c r="I27"/>
    </row>
    <row r="28" spans="1:139" ht="15.75">
      <c r="A28" t="s">
        <v>48</v>
      </c>
      <c r="B28" t="s">
        <v>47</v>
      </c>
      <c r="C28" t="s">
        <v>73</v>
      </c>
      <c r="D28" t="s">
        <v>74</v>
      </c>
      <c r="E28" t="s">
        <v>75</v>
      </c>
      <c r="F28" t="s">
        <v>76</v>
      </c>
      <c r="G28">
        <v>16</v>
      </c>
      <c r="H28" s="77">
        <v>4</v>
      </c>
      <c r="I28"/>
    </row>
    <row r="29" spans="1:139" ht="15.75">
      <c r="A29" t="s">
        <v>40</v>
      </c>
      <c r="B29" t="s">
        <v>39</v>
      </c>
      <c r="C29" t="s">
        <v>77</v>
      </c>
      <c r="D29" t="s">
        <v>78</v>
      </c>
      <c r="E29" t="s">
        <v>79</v>
      </c>
      <c r="F29" s="78" t="s">
        <v>80</v>
      </c>
      <c r="G29">
        <v>17</v>
      </c>
      <c r="H29" s="77">
        <v>5</v>
      </c>
      <c r="I29"/>
    </row>
    <row r="30" spans="1:139" ht="15.75">
      <c r="A30" t="s">
        <v>30</v>
      </c>
      <c r="B30" t="s">
        <v>29</v>
      </c>
      <c r="C30" t="s">
        <v>81</v>
      </c>
      <c r="D30" t="s">
        <v>82</v>
      </c>
      <c r="E30" t="s">
        <v>83</v>
      </c>
      <c r="F30" t="s">
        <v>84</v>
      </c>
      <c r="G30">
        <v>18</v>
      </c>
      <c r="H30" s="77">
        <v>6</v>
      </c>
      <c r="I30"/>
    </row>
    <row r="31" spans="1:139" ht="15.75">
      <c r="A31" t="s">
        <v>44</v>
      </c>
      <c r="B31" t="s">
        <v>27</v>
      </c>
      <c r="C31" t="s">
        <v>85</v>
      </c>
      <c r="D31" t="s">
        <v>86</v>
      </c>
      <c r="E31" t="s">
        <v>87</v>
      </c>
      <c r="F31" s="78" t="s">
        <v>84</v>
      </c>
      <c r="G31">
        <v>23</v>
      </c>
      <c r="H31" s="77">
        <v>7</v>
      </c>
      <c r="I31"/>
    </row>
    <row r="32" spans="1:139">
      <c r="A32"/>
      <c r="B32"/>
      <c r="C32"/>
      <c r="D32"/>
      <c r="E32"/>
      <c r="F32"/>
      <c r="G32"/>
      <c r="H32"/>
      <c r="I32"/>
    </row>
  </sheetData>
  <sortState ref="A12:EI14">
    <sortCondition descending="1" ref="Z12:Z14"/>
  </sortState>
  <mergeCells count="9">
    <mergeCell ref="A1:J1"/>
    <mergeCell ref="Q1:Z1"/>
    <mergeCell ref="F3:H3"/>
    <mergeCell ref="K3:L3"/>
    <mergeCell ref="M3:N3"/>
    <mergeCell ref="O3:P3"/>
    <mergeCell ref="U3:W3"/>
    <mergeCell ref="X3:Y3"/>
    <mergeCell ref="Z3:AA3"/>
  </mergeCells>
  <pageMargins left="0.39374999999999999" right="0.19652777777777777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GP LIchtenberg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Arbeitszimmer</dc:creator>
  <cp:lastModifiedBy>O H</cp:lastModifiedBy>
  <cp:lastPrinted>2014-11-02T14:50:34Z</cp:lastPrinted>
  <dcterms:created xsi:type="dcterms:W3CDTF">2014-11-02T14:40:34Z</dcterms:created>
  <dcterms:modified xsi:type="dcterms:W3CDTF">2016-10-27T16:19:13Z</dcterms:modified>
</cp:coreProperties>
</file>